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D:\_Projekty\2023_06_SUS PK - Mikulovice\Rozpočet\20250519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" sheetId="3" r:id="rId3"/>
  </sheets>
  <definedNames>
    <definedName name="_xlnm.Print_Area" localSheetId="0">Souhrn!$A$1:$G$25</definedName>
    <definedName name="_xlnm.Print_Titles" localSheetId="0">Souhrn!$17:$19</definedName>
    <definedName name="_xlnm.Print_Area" localSheetId="1">'0 - SO000'!$A$1:$M$75</definedName>
    <definedName name="_xlnm.Print_Titles" localSheetId="1">'0 - SO000'!$22:$24</definedName>
    <definedName name="_xlnm.Print_Area" localSheetId="2">'1 - SO101'!$A$1:$M$315</definedName>
    <definedName name="_xlnm.Print_Titles" localSheetId="2">'1 - SO101'!$28:$30</definedName>
  </definedNames>
  <calcPr/>
</workbook>
</file>

<file path=xl/calcChain.xml><?xml version="1.0" encoding="utf-8"?>
<calcChain xmlns="http://schemas.openxmlformats.org/spreadsheetml/2006/main">
  <c i="3" l="1" r="J298"/>
  <c r="R294"/>
  <c r="Q294"/>
  <c r="R290"/>
  <c r="Q290"/>
  <c r="R286"/>
  <c r="Q286"/>
  <c r="R282"/>
  <c r="Q282"/>
  <c r="R278"/>
  <c r="Q278"/>
  <c r="R274"/>
  <c r="Q274"/>
  <c r="R270"/>
  <c r="Q270"/>
  <c r="R266"/>
  <c r="Q266"/>
  <c r="R262"/>
  <c r="Q262"/>
  <c r="R258"/>
  <c r="Q258"/>
  <c r="R254"/>
  <c r="R298"/>
  <c r="Q254"/>
  <c r="Q298"/>
  <c r="S298"/>
  <c r="S26"/>
  <c r="Q251"/>
  <c r="J251"/>
  <c r="R247"/>
  <c r="Q247"/>
  <c r="R243"/>
  <c r="Q243"/>
  <c r="R239"/>
  <c r="Q239"/>
  <c r="R235"/>
  <c r="Q235"/>
  <c r="R231"/>
  <c r="Q231"/>
  <c r="R227"/>
  <c r="Q227"/>
  <c r="R223"/>
  <c r="Q223"/>
  <c r="R219"/>
  <c r="Q219"/>
  <c r="R215"/>
  <c r="R251"/>
  <c r="Q215"/>
  <c r="J212"/>
  <c r="R208"/>
  <c r="Q208"/>
  <c r="R204"/>
  <c r="Q204"/>
  <c r="R200"/>
  <c r="Q200"/>
  <c r="R196"/>
  <c r="Q196"/>
  <c r="R192"/>
  <c r="Q192"/>
  <c r="R188"/>
  <c r="Q188"/>
  <c r="R184"/>
  <c r="Q184"/>
  <c r="R180"/>
  <c r="Q180"/>
  <c r="R176"/>
  <c r="Q176"/>
  <c r="R172"/>
  <c r="Q172"/>
  <c r="R168"/>
  <c r="Q168"/>
  <c r="R164"/>
  <c r="Q164"/>
  <c r="R160"/>
  <c r="R212"/>
  <c r="Q160"/>
  <c r="Q212"/>
  <c r="J157"/>
  <c r="R153"/>
  <c r="Q153"/>
  <c r="R149"/>
  <c r="Q149"/>
  <c r="R145"/>
  <c r="R157"/>
  <c r="Q145"/>
  <c r="Q157"/>
  <c r="S157"/>
  <c r="S23"/>
  <c r="J142"/>
  <c r="R138"/>
  <c r="Q138"/>
  <c r="R134"/>
  <c r="R142"/>
  <c r="Q134"/>
  <c r="Q142"/>
  <c r="S142"/>
  <c r="S22"/>
  <c r="J131"/>
  <c r="R127"/>
  <c r="Q127"/>
  <c r="R123"/>
  <c r="Q123"/>
  <c r="R119"/>
  <c r="Q119"/>
  <c r="R115"/>
  <c r="Q115"/>
  <c r="R111"/>
  <c r="Q111"/>
  <c r="R107"/>
  <c r="Q107"/>
  <c r="R103"/>
  <c r="Q103"/>
  <c r="R99"/>
  <c r="Q99"/>
  <c r="R95"/>
  <c r="Q95"/>
  <c r="R91"/>
  <c r="Q91"/>
  <c r="R87"/>
  <c r="Q87"/>
  <c r="R83"/>
  <c r="Q83"/>
  <c r="R79"/>
  <c r="Q79"/>
  <c r="R75"/>
  <c r="Q75"/>
  <c r="R71"/>
  <c r="Q71"/>
  <c r="R67"/>
  <c r="Q67"/>
  <c r="R63"/>
  <c r="Q63"/>
  <c r="R59"/>
  <c r="R131"/>
  <c r="Q59"/>
  <c r="Q131"/>
  <c r="S131"/>
  <c r="S21"/>
  <c r="J56"/>
  <c r="R52"/>
  <c r="Q52"/>
  <c r="R48"/>
  <c r="Q48"/>
  <c r="R44"/>
  <c r="Q44"/>
  <c r="R40"/>
  <c r="Q40"/>
  <c r="R36"/>
  <c r="Q36"/>
  <c r="R32"/>
  <c r="R56"/>
  <c r="Q32"/>
  <c r="Q56"/>
  <c r="S56"/>
  <c r="S20"/>
  <c r="A13"/>
  <c r="R11"/>
  <c r="Q11"/>
  <c r="S11"/>
  <c i="1" r="S21"/>
  <c i="2" r="J58"/>
  <c r="R54"/>
  <c r="Q54"/>
  <c r="R50"/>
  <c r="Q50"/>
  <c r="R46"/>
  <c r="Q46"/>
  <c r="R42"/>
  <c r="Q42"/>
  <c r="R38"/>
  <c r="Q38"/>
  <c r="R34"/>
  <c r="Q34"/>
  <c r="R30"/>
  <c r="Q30"/>
  <c r="R26"/>
  <c r="R58"/>
  <c r="Q26"/>
  <c r="Q58"/>
  <c r="S58"/>
  <c r="S20"/>
  <c r="A13"/>
  <c r="R11"/>
  <c r="Q11"/>
  <c r="S11"/>
  <c i="1" r="S20"/>
  <c r="F21"/>
  <c r="D21"/>
  <c r="F20"/>
  <c r="D20"/>
  <c i="3" l="1" r="S251"/>
  <c r="S25"/>
  <c r="S212"/>
  <c r="S24"/>
</calcChain>
</file>

<file path=xl/sharedStrings.xml><?xml version="1.0" encoding="utf-8"?>
<sst xmlns="http://schemas.openxmlformats.org/spreadsheetml/2006/main">
  <si>
    <t>SOUHRNNÝ LIST STAVBY</t>
  </si>
  <si>
    <t>STAVBA</t>
  </si>
  <si>
    <t>10/2023 - Silnice III/340 31 Mikulovice</t>
  </si>
  <si>
    <t>19.05.2025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</si>
  <si>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</si>
  <si>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</si>
  <si>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</si>
  <si>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</si>
  <si>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</si>
  <si>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</si>
  <si>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</si>
  <si>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</si>
  <si>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</si>
  <si>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</si>
  <si>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</si>
  <si>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</si>
  <si>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</si>
  <si>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</si>
  <si>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</si>
  <si>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</si>
  <si>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</si>
  <si>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SO101</t>
  </si>
  <si>
    <t>Silnice III/340 31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</si>
  <si>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</si>
  <si>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</si>
  <si>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</si>
  <si>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</si>
  <si>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</si>
  <si>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</si>
  <si>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</si>
  <si>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</si>
  <si>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</si>
  <si>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</si>
  <si>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</si>
  <si>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</si>
  <si>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</si>
  <si>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</si>
  <si>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</si>
  <si>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</si>
  <si>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</si>
  <si>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</si>
  <si>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</si>
  <si>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</si>
  <si>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</si>
  <si>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</si>
  <si>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>Realizace stavby po etapách, doba realizace do 3 měsíců</t>
  </si>
  <si>
    <t>výměra</t>
  </si>
  <si>
    <t>1 = 1,000000 =&gt; A</t>
  </si>
  <si>
    <t>cenová soustava</t>
  </si>
  <si>
    <t>OTSKP 2023</t>
  </si>
  <si>
    <t>027211</t>
  </si>
  <si>
    <t>POM PRÁCE ZAJIŠŤ REGUL DOPRAVY - VÝLUKY NA NEELEKTRIF TRATI</t>
  </si>
  <si>
    <t>Uhrazení nákladů spojených s výlukou drážní dopravy v období realizace stavby</t>
  </si>
  <si>
    <t>02730</t>
  </si>
  <si>
    <t>POMOC PRÁCE ZŘÍZ NEBO ZAJIŠŤ OCHRANU INŽENÝRSKÝCH SÍTÍ</t>
  </si>
  <si>
    <t>Práce v blízkosti IS, ochrana IS pod sjezdy</t>
  </si>
  <si>
    <t>02910</t>
  </si>
  <si>
    <t>OSTATNÍ POŽADAVKY - ZEMĚMĚŘIČSKÁ MĚŘENÍ</t>
  </si>
  <si>
    <t>DSPS a stavba</t>
  </si>
  <si>
    <t>02944</t>
  </si>
  <si>
    <t>OSTAT POŽADAVKY - DOKUMENTACE SKUTEČ PROVEDENÍ V DIGIT FORMĚ</t>
  </si>
  <si>
    <t>3 paré + 3 CD</t>
  </si>
  <si>
    <t>02946</t>
  </si>
  <si>
    <t>OSTAT POŽADAVKY - FOTODOKUMENTACE</t>
  </si>
  <si>
    <t>02950</t>
  </si>
  <si>
    <t>OSTATNÍ POŽADAVKY - POSUDKY, KONTROLY, REVIZNÍ ZPRÁVY</t>
  </si>
  <si>
    <t>03100</t>
  </si>
  <si>
    <t>ZAŘÍZENÍ STAVENIŠTĚ - ZŘÍZENÍ, PROVOZ, DEMONTÁŽ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</si>
  <si>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</si>
  <si>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</si>
  <si>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</si>
  <si>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</si>
  <si>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</si>
  <si>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</si>
  <si>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Silnice III/340 31</t>
  </si>
  <si>
    <t>zemní práce</t>
  </si>
  <si>
    <t>základy</t>
  </si>
  <si>
    <t>vodorovné konstrukce</t>
  </si>
  <si>
    <t>komunikace</t>
  </si>
  <si>
    <t>potrubí</t>
  </si>
  <si>
    <t>ostatní práce</t>
  </si>
  <si>
    <t>014101</t>
  </si>
  <si>
    <t>POPLATKY ZA SKLÁDKU</t>
  </si>
  <si>
    <t>M3</t>
  </si>
  <si>
    <t>Zemina a kamení</t>
  </si>
  <si>
    <t>Dle pol. č.11332:1313,95 = 1313,950000 =&gt; A _x000d_
Dle pol. č.12373:2997,8 = 2997,800000 =&gt; B _x000d_
Dle pol. č.13273:45,20 = 45,200000 =&gt; C _x000d_
Dle pol. č.12932:33,7*0,5m3/m = 16,850000 =&gt; D _x000d_
A+B+C+D = 4373,800000 =&gt; E</t>
  </si>
  <si>
    <t>014102</t>
  </si>
  <si>
    <t>T</t>
  </si>
  <si>
    <t>Beton</t>
  </si>
  <si>
    <t>Dle pol. č.11317:15,60*2t/m3 = 31,200000 =&gt; B _x000d_
Dle pol. č.11352:742,2*0,0806t/m = 59,821320 =&gt; A _x000d_
A+B = 91,021320 =&gt; C</t>
  </si>
  <si>
    <t>014121</t>
  </si>
  <si>
    <t>POPLATKY ZA SKLÁDKU TYP S-OO (OSTATNÍ ODPAD)</t>
  </si>
  <si>
    <t>Asfalty</t>
  </si>
  <si>
    <t>Dle pol. č.11313.1:381,150 = 381,150000 =&gt; A</t>
  </si>
  <si>
    <t>014131</t>
  </si>
  <si>
    <t>POPLATKY ZA SKLÁDKU TYP S-NO (NEBEZPEČNÝ ODPAD)</t>
  </si>
  <si>
    <t>Asfalty s obsahem dehtu</t>
  </si>
  <si>
    <t>Dle pol. č 11313.2:43 = 43,000000 =&gt; A</t>
  </si>
  <si>
    <t>014201</t>
  </si>
  <si>
    <t>POPLATKY ZA ZEMNÍK - ZEMINA</t>
  </si>
  <si>
    <t>Zemina pro osetí, dle situace:872*0,1 = 87,200000 =&gt; A</t>
  </si>
  <si>
    <t>Zajištění sloupu NN</t>
  </si>
  <si>
    <t>1 - zemní práce</t>
  </si>
  <si>
    <t>11120</t>
  </si>
  <si>
    <t>ODSTRANĚNÍ KŘOVIN</t>
  </si>
  <si>
    <t>M2</t>
  </si>
  <si>
    <t>25+3+12 = 40,000000 =&gt; A</t>
  </si>
  <si>
    <t>11313</t>
  </si>
  <si>
    <t>ODSTRANĚNÍ KRYTU ZPEVNĚNÝCH PLOCH S ASFALTOVÝM POJIVEM</t>
  </si>
  <si>
    <t>PM průmená tl. 70 mm, km 0,00 - km 0,820</t>
  </si>
  <si>
    <t>(5057+588-200)*0,07 = 381,150000 =&gt; A</t>
  </si>
  <si>
    <t>PM ZAS-T4 NO, km 0,820 - KÚ</t>
  </si>
  <si>
    <t>200*0,215 = 43,000000 =&gt; A</t>
  </si>
  <si>
    <t>11317</t>
  </si>
  <si>
    <t>ODSTRAN KRYTU ZPEVNĚNÝCH PLOCH Z DLAŽEB KOSTEK</t>
  </si>
  <si>
    <t>156*0,1 = 15,600000 =&gt; A</t>
  </si>
  <si>
    <t>11318</t>
  </si>
  <si>
    <t>ODSTRANĚNÍ KRYTU ZPEVNĚNÝCH PLOCH Z DLAŽDIC</t>
  </si>
  <si>
    <t>vč. poplatku za skládku</t>
  </si>
  <si>
    <t>3*0,25*0,2 = 0,150000 =&gt; A</t>
  </si>
  <si>
    <t>11332</t>
  </si>
  <si>
    <t>ODSTRANĚNÍ PODKLADŮ ZPEVNĚNÝCH PLOCH Z KAMENIVA NESTMELENÉHO</t>
  </si>
  <si>
    <t>(5057+588)*0,23+104*0,15 = 1313,950000 =&gt; A</t>
  </si>
  <si>
    <t>11352</t>
  </si>
  <si>
    <t>ODSTRANĚNÍ CHODNÍKOVÝCH A SILNIČNÍCH OBRUBNÍKŮ BETONOVÝCH</t>
  </si>
  <si>
    <t>M</t>
  </si>
  <si>
    <t>732,2+10 = 742,200000 =&gt; A</t>
  </si>
  <si>
    <t>11372</t>
  </si>
  <si>
    <t>FRÉZOVÁNÍ ZPEVNĚNÝCH PLOCH ASFALTOVÝCH</t>
  </si>
  <si>
    <t>Odvoz na cestmistrovství SÚS PK</t>
  </si>
  <si>
    <t>(48+5057)*0,08 = 408,400000 =&gt; A</t>
  </si>
  <si>
    <t>12373</t>
  </si>
  <si>
    <t>ODKOP PRO SPOD STAVBU SILNIC A ŽELEZNIC TŘ. I</t>
  </si>
  <si>
    <t>(5057+588)*0,52+104*0,6 = 2997,800000 =&gt; A</t>
  </si>
  <si>
    <t>12573</t>
  </si>
  <si>
    <t>VYKOPÁVKY ZE ZEMNÍKŮ A SKLÁDEK TŘ. I</t>
  </si>
  <si>
    <t>Dle pol. č. 014201:87,2 = 87,200000 =&gt; A</t>
  </si>
  <si>
    <t>12932</t>
  </si>
  <si>
    <t>ČIŠTĚNÍ PŘÍKOPŮ OD NÁNOSU DO 0,5M3/M</t>
  </si>
  <si>
    <t>16,2+17,5 = 33,700000 =&gt; A</t>
  </si>
  <si>
    <t>13273</t>
  </si>
  <si>
    <t>HLOUBENÍ RÝH ŠÍŘ DO 2M PAŽ I NEPAŽ TŘ. I</t>
  </si>
  <si>
    <t>HV, UV, přípojky, obruby</t>
  </si>
  <si>
    <t>2*2*1,3*2+1*1*0,5*21+(2+4,5+1,5+4,5+1,5+1,5+1,5+2,5+4,5+2+2+4,5+1,5+4,5+1,5+6+1,5+4,5+6,5+6,5+1,5+4,5+2,5+5,5+3+3,3)*0,4*0,5+60,3*0,3*0,4+18*0,4*0,4 = 48,076000 =&gt; A</t>
  </si>
  <si>
    <t>17180</t>
  </si>
  <si>
    <t>ULOŽENÍ SYPANINY DO NÁSYPŮ Z NAKUPOVANÝCH MATERIÁLŮ</t>
  </si>
  <si>
    <t>Sanace aktivní zóny</t>
  </si>
  <si>
    <t>5749*0,45 = 2587,050000 =&gt; A</t>
  </si>
  <si>
    <t>17481</t>
  </si>
  <si>
    <t>ZÁSYP JAM A RÝH Z NAKUPOVANÝCH MATERIÁLŮ</t>
  </si>
  <si>
    <t>HV, UV, přípojky</t>
  </si>
  <si>
    <t>(2*2-0,9*0,9)*1*2+(1*1-0,5*0,5)*0,3*21+(2+4,5+1,5+4,5+1,5+1,5+1,5+2,5+4,5+2+2+4,5+1,5+4,5+1,5+6+1,5+4,5+6,5+6,5+1,5+4,5+2,5+5,5+3+3,3)*0,4*0,3 = 21,341000 =&gt; A</t>
  </si>
  <si>
    <t>18110</t>
  </si>
  <si>
    <t>ÚPRAVA PLÁNĚ SE ZHUTNĚNÍM V HORNINĚ TŘ. I</t>
  </si>
  <si>
    <t>5057+588+104 = 5749,000000 =&gt; A</t>
  </si>
  <si>
    <t>18231</t>
  </si>
  <si>
    <t>ROZPROSTŘENÍ ORNICE V ROVINĚ V TL DO 0,10M</t>
  </si>
  <si>
    <t>Dle pol. č. 014201:872 = 872,000000 =&gt; A</t>
  </si>
  <si>
    <t>18242</t>
  </si>
  <si>
    <t>ZALOŽENÍ TRÁVNÍKU HYDROOSEVEM NA ORNICI</t>
  </si>
  <si>
    <t>18247</t>
  </si>
  <si>
    <t>OŠETŘOVÁNÍ TRÁVNÍKU</t>
  </si>
  <si>
    <t>2 - základy</t>
  </si>
  <si>
    <t>212635</t>
  </si>
  <si>
    <t>TRATIVODY KOMPL Z TRUB Z PLAST HM DN DO 150MM, RÝHA TŘ I</t>
  </si>
  <si>
    <t>Dle situace:434,4 = 434,400000 =&gt; A</t>
  </si>
  <si>
    <t>289971</t>
  </si>
  <si>
    <t>OPLÁŠTĚNÍ (ZPEVNĚNÍ) Z GEOTEXTILIE</t>
  </si>
  <si>
    <t>434,4 = 434,400000 =&gt; A _x000d_
0,5+0,4+0,45+0,45 = 1,800000 =&gt; B _x000d_
A*B = 781,920000 =&gt; C</t>
  </si>
  <si>
    <t>4 - vodorovné konstrukce</t>
  </si>
  <si>
    <t>451314</t>
  </si>
  <si>
    <t>PODKLADNÍ A VÝPLŇOVÉ VRSTVY Z PROSTÉHO BETONU C25/30</t>
  </si>
  <si>
    <t>Podklad pod žlab</t>
  </si>
  <si>
    <t>18*0,1 = 1,800000 =&gt; A</t>
  </si>
  <si>
    <t>465512</t>
  </si>
  <si>
    <t>DLAŽBY Z LOMOVÉHO KAMENE NA MC</t>
  </si>
  <si>
    <t>Betonové lože C20/25nXF3 tl. 100 mm, vyspárováno</t>
  </si>
  <si>
    <t>Dle detailu vtokového objektu:20,5*0,2 = 4,100000 =&gt; A</t>
  </si>
  <si>
    <t>46111A</t>
  </si>
  <si>
    <t>PATKY Z DÍLCŮ BETON DO C20/25</t>
  </si>
  <si>
    <t>1,3*0,4*0,25*2 = 0,260000 =&gt; A</t>
  </si>
  <si>
    <t>5 - komunikace</t>
  </si>
  <si>
    <t>56313</t>
  </si>
  <si>
    <t>VOZOVKOVÉ VRSTVY Z MECHANICKY ZPEVNĚNÉHO KAMENIVA TL. DO 150MM</t>
  </si>
  <si>
    <t>5179,7*1,05 = 5438,685000 =&gt; A</t>
  </si>
  <si>
    <t>56333</t>
  </si>
  <si>
    <t>VOZOVKOVÉ VRSTVY ZE ŠTĚRKODRTI TL. DO 150MM</t>
  </si>
  <si>
    <t>ŠDB 0/63</t>
  </si>
  <si>
    <t>40,6+5,9+3,5+3 = 53,000000 =&gt; A</t>
  </si>
  <si>
    <t>56334</t>
  </si>
  <si>
    <t>VOZOVKOVÉ VRSTVY ZE ŠTĚRKODRTI TL. DO 200MM</t>
  </si>
  <si>
    <t>5749+24+16,9+7,2+8,2 = 5805,300000 =&gt; A</t>
  </si>
  <si>
    <t>56360</t>
  </si>
  <si>
    <t>VOZOVKOVÉ VRSTVY Z RECYKLOVANÉHO MATERIÁLU</t>
  </si>
  <si>
    <t>81,8*0,1 = 8,180000 =&gt; A</t>
  </si>
  <si>
    <t>56962</t>
  </si>
  <si>
    <t>ZPEVNĚNÍ KRAJNIC Z RECYKLOVANÉHO MATERIÁLU TL DO 100MM</t>
  </si>
  <si>
    <t>98,2 = 98,200000 =&gt; A</t>
  </si>
  <si>
    <t>572123</t>
  </si>
  <si>
    <t>INFILTRAČNÍ POSTŘIK Z EMULZE DO 1,0KG/M2</t>
  </si>
  <si>
    <t>572213</t>
  </si>
  <si>
    <t>SPOJOVACÍ POSTŘIK Z EMULZE DO 0,5KG/M2</t>
  </si>
  <si>
    <t>0,25kg/m2</t>
  </si>
  <si>
    <t>5179,7*1,02+63 = 5346,294000 =&gt; A</t>
  </si>
  <si>
    <t>574A33</t>
  </si>
  <si>
    <t>ASFALTOVÝ BETON PRO OBRUSNÉ VRSTVY ACO 11 TL. 40MM</t>
  </si>
  <si>
    <t>5179,7+63 = 5242,700000 =&gt; A</t>
  </si>
  <si>
    <t>574E56</t>
  </si>
  <si>
    <t>ASFALTOVÝ BETON PRO PODKLADNÍ VRSTVY ACP 16+, 16S TL. 60MM</t>
  </si>
  <si>
    <t>582611</t>
  </si>
  <si>
    <t>KRYTY Z BETON DLAŽDIC SE ZÁMKEM ŠEDÝCH TL 60MM DO LOŽE Z KAM</t>
  </si>
  <si>
    <t>40,6+5,9+3,5+3+0,8 = 53,800000 =&gt; A</t>
  </si>
  <si>
    <t>582612</t>
  </si>
  <si>
    <t>KRYTY Z BETON DLAŽDIC SE ZÁMKEM ŠEDÝCH TL 80MM DO LOŽE Z KAM</t>
  </si>
  <si>
    <t>20,1+16,9+5,7+9,5+9,7+6,8+7,2+10,6+10,7+12+8,2 = 117,400000 =&gt; A</t>
  </si>
  <si>
    <t>587202</t>
  </si>
  <si>
    <t>PŘEDLÁŽDĚNÍ KRYTU Z DROBNÝCH KOSTEK</t>
  </si>
  <si>
    <t>Dle situace:8,8 = 8,800000 =&gt; A</t>
  </si>
  <si>
    <t>587206</t>
  </si>
  <si>
    <t>PŘEDLÁŽDĚNÍ KRYTU Z BETONOVÝCH DLAŽDIC SE ZÁMKEM</t>
  </si>
  <si>
    <t>24+30,3+18,9+2,3+9,3 = 84,800000 =&gt; A</t>
  </si>
  <si>
    <t>8 - potrubí</t>
  </si>
  <si>
    <t>87433</t>
  </si>
  <si>
    <t>POTRUBÍ Z TRUB PLASTOVÝCH ODPADNÍCH DN DO 150MM</t>
  </si>
  <si>
    <t>SN12</t>
  </si>
  <si>
    <t>Dle situace:72,8 = 72,800000 =&gt; A</t>
  </si>
  <si>
    <t>87434</t>
  </si>
  <si>
    <t>POTRUBÍ Z TRUB PLASTOVÝCH ODPADNÍCH DN DO 200MM</t>
  </si>
  <si>
    <t>Dle situace:4,5 = 4,500000 =&gt; A</t>
  </si>
  <si>
    <t>87444</t>
  </si>
  <si>
    <t>POTRUBÍ Z TRUB PLASTOVÝCH ODPADNÍCH DN DO 250MM</t>
  </si>
  <si>
    <t>Dle situace:8 = 8,000000 =&gt; A</t>
  </si>
  <si>
    <t>89712</t>
  </si>
  <si>
    <t>VPUSŤ KANALIZAČNÍ ULIČNÍ KOMPLETNÍ Z BETONOVÝCH DÍLCŮ</t>
  </si>
  <si>
    <t>KUS</t>
  </si>
  <si>
    <t>18 ks - DN 400 s mříží, výtok DN150
1 ks - DN 400 s mříží, výtok DN200</t>
  </si>
  <si>
    <t>Dle situace:_x000d_
18 = 18,000000 =&gt; A _x000d_
1 = 1,000000 =&gt; B _x000d_
A+B = 19,000000 =&gt; C</t>
  </si>
  <si>
    <t>89742</t>
  </si>
  <si>
    <t>VPUSŤ CHODNÍKOVÁ Z BETON DÍLCŮ</t>
  </si>
  <si>
    <t>DN 400 podobrubníková, výtok DN150</t>
  </si>
  <si>
    <t>2 = 2,000000 =&gt; A</t>
  </si>
  <si>
    <t>897523</t>
  </si>
  <si>
    <t>VPUSŤ ODVOD ŽLABŮ Z BETON DÍLCŮ SV. ŠÍŘKY DO 200MM</t>
  </si>
  <si>
    <t>Dle situace:3 = 3,000000 =&gt; A</t>
  </si>
  <si>
    <t>89911G</t>
  </si>
  <si>
    <t>LITINOVÝ POKLOP D400</t>
  </si>
  <si>
    <t>Samonivelační poklop</t>
  </si>
  <si>
    <t>Dle situace:4 = 4,000000 =&gt; A</t>
  </si>
  <si>
    <t>89913</t>
  </si>
  <si>
    <t>KRYCÍ HRNCE SAMOSTATNÉ</t>
  </si>
  <si>
    <t>Dle situace:28 = 28,000000 =&gt; A</t>
  </si>
  <si>
    <t>89923</t>
  </si>
  <si>
    <t>VÝŠKOVÁ ÚPRAVA KRYCÍCH HRNCŮ</t>
  </si>
  <si>
    <t>Dle situace:5 = 5,000000 =&gt; A</t>
  </si>
  <si>
    <t>9 - ostatní práce</t>
  </si>
  <si>
    <t>914123</t>
  </si>
  <si>
    <t>DOPRAVNÍ ZNAČKY ZÁKLADNÍ VELIKOSTI OCELOVÉ FÓLIE TŘ 1 - DEMONTÁŽ</t>
  </si>
  <si>
    <t xml:space="preserve">vč. sloupku
Výměna:  IZ4a, IZ4b
Zrušení:  A12b, A2a, P2
bez sloupku
Výměna: P6, IS3b, IS3c, IS20, P4+E3a, P2
Zrušení:  A12b</t>
  </si>
  <si>
    <t>vč. sloupku_x000d_
Výměna:2 = 2,000000 =&gt; A _x000d_
Zrušení:3 = 3,000000 =&gt; B _x000d_
bez sloupku_x000d_
Výměna:7 = 7,000000 =&gt; C _x000d_
Zrušení:1 = 1,000000 =&gt; D _x000d_
A+B+C+D = 13,000000 =&gt; E</t>
  </si>
  <si>
    <t>914131</t>
  </si>
  <si>
    <t>DOPRAVNÍ ZNAČKY ZÁKLADNÍ VELIKOSTI OCELOVÉ FÓLIE TŘ 2 - DODÁVKA A MONTÁŽ</t>
  </si>
  <si>
    <t>Výměna: P6, IS3b, IS3c, IS20, P4+E3a, P2, IZ4a, IZ4b
Nové: P2, P2, P2, P2, P2</t>
  </si>
  <si>
    <t>Výměna:9 = 9,000000 =&gt; A _x000d_
Nové:5 = 5,000000 =&gt; B _x000d_
A+B = 14,000000 =&gt; C</t>
  </si>
  <si>
    <t>914921</t>
  </si>
  <si>
    <t>SLOUPKY A STOJKY DOPRAVNÍCH ZNAČEK Z OCEL TRUBEK DO PATKY - DODÁVKA A MONTÁŽ</t>
  </si>
  <si>
    <t>Nové: P2; P4+E2b</t>
  </si>
  <si>
    <t>Nové:7 = 7,000000 =&gt; A</t>
  </si>
  <si>
    <t>914923</t>
  </si>
  <si>
    <t>SLOUPKY A STOJKY DZ Z OCEL TRUBEK DO PATKY DEMONTÁŽ</t>
  </si>
  <si>
    <t xml:space="preserve">Výměna:  IZ4a, IZ4b
Zrušení:  A12b, A2a, P2</t>
  </si>
  <si>
    <t>Výměna:2 = 2,000000 =&gt; A _x000d_
Zrušení:3 = 3,000000 =&gt; B _x000d_
A+B = 5,000000 =&gt; C</t>
  </si>
  <si>
    <t>915111</t>
  </si>
  <si>
    <t>VODOROVNÉ DOPRAVNÍ ZNAČENÍ BARVOU HLADKÉ - DODÁVKA A POKLÁDKA</t>
  </si>
  <si>
    <t>V1a (0,125) 33,8+28+31,3+100+30,0 m
V2b (3,0/1,5/0,125) 118,3+9,2+18,5+463,8 m
V2b (1,5/1,5/0,25) 10,6+13,5+7,5+15+13+13+15+15 m
V4 (0,125) 34+39,5+27,8+183+248,7+121,5+118,6+137,9+133,6+112,8+201,1+220,3+16,3 m
V6b 11 m
Symboly V6b, 2xA12b</t>
  </si>
  <si>
    <t>(33,8+28+31,3+100+30)*0,125+(118,3+9,2+18,5+463,8)*0,67*0,125+(10,6+13,5+7,5+15+13+13+15+15)*0,5*0,25+(34+39,5+27,8+183+248,7+121,5+118,6+137,9+133,6+112,8+201,1+220,3+16,3)*0,125+11*0,5+3*4 = 308,670750 =&gt; A</t>
  </si>
  <si>
    <t>915211</t>
  </si>
  <si>
    <t>VODOROVNÉ DOPRAVNÍ ZNAČENÍ PLASTEM HLADKÉ - DODÁVKA A POKLÁDKA</t>
  </si>
  <si>
    <t>917211</t>
  </si>
  <si>
    <t>ZÁHONOVÉ OBRUBY Z BETONOVÝCH OBRUBNÍKŮ ŠÍŘ 50MM</t>
  </si>
  <si>
    <t>5/25/100, v bet. loži C20/25 XF3</t>
  </si>
  <si>
    <t>3,2+3+2,7+2,2+0,7+0,7+1,9+1,8+1,7+1,6+1,4+1,6+4*1,8+7,8+2,2+2,3+3*1,5+1,5+2+1,9+1,8+1,9+1,8+1,9+2*0,5 = 60,300000 =&gt; A</t>
  </si>
  <si>
    <t>917224</t>
  </si>
  <si>
    <t>SILNIČNÍ A CHODNÍKOVÉ OBRUBY Z BETONOVÝCH OBRUBNÍKŮ ŠÍŘ 150MM</t>
  </si>
  <si>
    <t>15/25(15)/100, v bet. loži C20/25, XF3</t>
  </si>
  <si>
    <t>14,2+15,5+14,8+82,6+82+138,9+112,7+13,8+7+99,7+107,3 = 688,500000 =&gt; A</t>
  </si>
  <si>
    <t>931316</t>
  </si>
  <si>
    <t>TĚSNĚNÍ DILATAČ SPAR ASF ZÁLIVKOU PRŮŘ DO 800MM2</t>
  </si>
  <si>
    <t>24,85+17,55+9,6+20,05+14,95+15,25+18,75+18,15+4,95 = 144,100000 =&gt; A</t>
  </si>
  <si>
    <t>93553</t>
  </si>
  <si>
    <t>ŽLABY Z DÍLCŮ Z BETONU SVĚTLÉ ŠÍŘKY DO 200MM VČETNĚ MŘÍŽÍ</t>
  </si>
  <si>
    <t>průtočný profil do 100 cm2</t>
  </si>
  <si>
    <t>Dle situace:18-3*0,5 = 16,500000 =&gt; A</t>
  </si>
  <si>
    <t>96687</t>
  </si>
  <si>
    <t>VYBOURÁNÍ ULIČNÍCH VPUSTÍ KOMPLETNÍCH</t>
  </si>
  <si>
    <t>Dle situace 13 = 13,000000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</si>
</sst>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21</v>
      </c>
      <c r="C21" s="24" t="s">
        <v>22</v>
      </c>
      <c r="D21" s="25">
        <f>'1 - SO101'!J10</f>
        <v>0</v>
      </c>
      <c r="E21" s="26"/>
      <c r="F21" s="25">
        <f>('1 - SO101'!J11)</f>
        <v>0</v>
      </c>
      <c r="G21" s="12"/>
      <c r="H21" s="2"/>
      <c r="I21" s="2"/>
      <c r="S21" s="27">
        <f>ROUND('1 - SO101'!S11,4)</f>
        <v>0</v>
      </c>
    </row>
    <row r="22">
      <c r="A22" s="13"/>
      <c r="B22" s="4"/>
      <c r="C22" s="4"/>
      <c r="D22" s="4"/>
      <c r="E22" s="4"/>
      <c r="F22" s="4"/>
      <c r="G22" s="14"/>
      <c r="H22" s="2"/>
      <c r="I22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01'!A11" display="'SO101"/>
  </hyperlinks>
  <pageMargins left="0.39375" right="0.39375" top="0.5902778" bottom="0.39375" header="0.1965278" footer="0.1576389"/>
  <pageSetup paperSize="9" orientation="portrait" fitToHeight="0"/>
  <headerFooter>
    <oddFooter>&amp;LOTSKP 2023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24</v>
      </c>
      <c r="B10" s="1"/>
      <c r="C10" s="16"/>
      <c r="D10" s="1"/>
      <c r="E10" s="1"/>
      <c r="F10" s="1"/>
      <c r="G10" s="17"/>
      <c r="H10" s="1"/>
      <c r="I10" s="31" t="s">
        <v>25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26</v>
      </c>
      <c r="B11" s="1"/>
      <c r="C11" s="1"/>
      <c r="D11" s="1"/>
      <c r="E11" s="1"/>
      <c r="F11" s="1"/>
      <c r="G11" s="31"/>
      <c r="H11" s="1"/>
      <c r="I11" s="31" t="s">
        <v>27</v>
      </c>
      <c r="J11" s="32"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AVERAGE(J58)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29</v>
      </c>
      <c r="C19" s="34"/>
      <c r="D19" s="34"/>
      <c r="E19" s="34" t="s">
        <v>30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31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S58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33</v>
      </c>
      <c r="C24" s="34" t="s">
        <v>29</v>
      </c>
      <c r="D24" s="34" t="s">
        <v>34</v>
      </c>
      <c r="E24" s="34" t="s">
        <v>30</v>
      </c>
      <c r="F24" s="34" t="s">
        <v>35</v>
      </c>
      <c r="G24" s="35" t="s">
        <v>36</v>
      </c>
      <c r="H24" s="22" t="s">
        <v>37</v>
      </c>
      <c r="I24" s="22" t="s">
        <v>38</v>
      </c>
      <c r="J24" s="22" t="s">
        <v>17</v>
      </c>
      <c r="K24" s="35" t="s">
        <v>39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40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41</v>
      </c>
      <c r="D26" s="42"/>
      <c r="E26" s="42" t="s">
        <v>42</v>
      </c>
      <c r="F26" s="42" t="s">
        <v>7</v>
      </c>
      <c r="G26" s="43" t="s">
        <v>43</v>
      </c>
      <c r="H26" s="44">
        <v>1</v>
      </c>
      <c r="I26" s="25">
        <v>0</v>
      </c>
      <c r="J26" s="45">
        <v>0</v>
      </c>
      <c r="K26" s="46">
        <v>0.20999999999999999</v>
      </c>
      <c r="L26" s="47"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44</v>
      </c>
      <c r="C27" s="1"/>
      <c r="D27" s="1"/>
      <c r="E27" s="49" t="s">
        <v>45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46</v>
      </c>
      <c r="C28" s="1"/>
      <c r="D28" s="1"/>
      <c r="E28" s="49" t="s">
        <v>47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 thickBot="1">
      <c r="A29" s="9"/>
      <c r="B29" s="50" t="s">
        <v>48</v>
      </c>
      <c r="C29" s="51"/>
      <c r="D29" s="51"/>
      <c r="E29" s="52" t="s">
        <v>49</v>
      </c>
      <c r="F29" s="51"/>
      <c r="G29" s="51"/>
      <c r="H29" s="53"/>
      <c r="I29" s="51"/>
      <c r="J29" s="53"/>
      <c r="K29" s="51"/>
      <c r="L29" s="51"/>
      <c r="M29" s="12"/>
      <c r="N29" s="2"/>
      <c r="O29" s="2"/>
      <c r="P29" s="2"/>
      <c r="Q29" s="2"/>
    </row>
    <row r="30" thickTop="1">
      <c r="A30" s="9"/>
      <c r="B30" s="41">
        <v>2</v>
      </c>
      <c r="C30" s="42" t="s">
        <v>50</v>
      </c>
      <c r="D30" s="42">
        <v>1</v>
      </c>
      <c r="E30" s="42" t="s">
        <v>51</v>
      </c>
      <c r="F30" s="42" t="s">
        <v>7</v>
      </c>
      <c r="G30" s="43" t="s">
        <v>43</v>
      </c>
      <c r="H30" s="54">
        <v>1</v>
      </c>
      <c r="I30" s="55">
        <v>0</v>
      </c>
      <c r="J30" s="56">
        <v>0</v>
      </c>
      <c r="K30" s="57">
        <v>0.20999999999999999</v>
      </c>
      <c r="L30" s="58">
        <v>0</v>
      </c>
      <c r="M30" s="12"/>
      <c r="N30" s="2"/>
      <c r="O30" s="2"/>
      <c r="P30" s="2"/>
      <c r="Q30" s="33">
        <f>IF(ISNUMBER(K30),IF(H30&gt;0,IF(I30&gt;0,J30,0),0),0)</f>
        <v>0</v>
      </c>
      <c r="R30" s="27">
        <f>IF(ISNUMBER(K30)=FALSE,J30,0)</f>
        <v>0</v>
      </c>
    </row>
    <row r="31">
      <c r="A31" s="9"/>
      <c r="B31" s="48" t="s">
        <v>44</v>
      </c>
      <c r="C31" s="1"/>
      <c r="D31" s="1"/>
      <c r="E31" s="49" t="s">
        <v>52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46</v>
      </c>
      <c r="C32" s="1"/>
      <c r="D32" s="1"/>
      <c r="E32" s="49" t="s">
        <v>47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thickBot="1">
      <c r="A33" s="9"/>
      <c r="B33" s="50" t="s">
        <v>48</v>
      </c>
      <c r="C33" s="51"/>
      <c r="D33" s="51"/>
      <c r="E33" s="52" t="s">
        <v>49</v>
      </c>
      <c r="F33" s="51"/>
      <c r="G33" s="51"/>
      <c r="H33" s="53"/>
      <c r="I33" s="51"/>
      <c r="J33" s="53"/>
      <c r="K33" s="51"/>
      <c r="L33" s="51"/>
      <c r="M33" s="12"/>
      <c r="N33" s="2"/>
      <c r="O33" s="2"/>
      <c r="P33" s="2"/>
      <c r="Q33" s="2"/>
    </row>
    <row r="34" thickTop="1">
      <c r="A34" s="9"/>
      <c r="B34" s="41">
        <v>3</v>
      </c>
      <c r="C34" s="42" t="s">
        <v>53</v>
      </c>
      <c r="D34" s="42"/>
      <c r="E34" s="42" t="s">
        <v>54</v>
      </c>
      <c r="F34" s="42" t="s">
        <v>7</v>
      </c>
      <c r="G34" s="43" t="s">
        <v>43</v>
      </c>
      <c r="H34" s="54">
        <v>1</v>
      </c>
      <c r="I34" s="55">
        <v>0</v>
      </c>
      <c r="J34" s="56">
        <v>0</v>
      </c>
      <c r="K34" s="57">
        <v>0.20999999999999999</v>
      </c>
      <c r="L34" s="58"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48" t="s">
        <v>44</v>
      </c>
      <c r="C35" s="1"/>
      <c r="D35" s="1"/>
      <c r="E35" s="49" t="s">
        <v>55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46</v>
      </c>
      <c r="C36" s="1"/>
      <c r="D36" s="1"/>
      <c r="E36" s="49" t="s">
        <v>47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48</v>
      </c>
      <c r="C37" s="51"/>
      <c r="D37" s="51"/>
      <c r="E37" s="52" t="s">
        <v>49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>
      <c r="A38" s="9"/>
      <c r="B38" s="41">
        <v>4</v>
      </c>
      <c r="C38" s="42" t="s">
        <v>56</v>
      </c>
      <c r="D38" s="42"/>
      <c r="E38" s="42" t="s">
        <v>57</v>
      </c>
      <c r="F38" s="42" t="s">
        <v>7</v>
      </c>
      <c r="G38" s="43" t="s">
        <v>43</v>
      </c>
      <c r="H38" s="54">
        <v>1</v>
      </c>
      <c r="I38" s="55">
        <v>0</v>
      </c>
      <c r="J38" s="56">
        <v>0</v>
      </c>
      <c r="K38" s="57">
        <v>0.20999999999999999</v>
      </c>
      <c r="L38" s="58"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44</v>
      </c>
      <c r="C39" s="1"/>
      <c r="D39" s="1"/>
      <c r="E39" s="49" t="s">
        <v>58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46</v>
      </c>
      <c r="C40" s="1"/>
      <c r="D40" s="1"/>
      <c r="E40" s="49" t="s">
        <v>47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 thickBot="1">
      <c r="A41" s="9"/>
      <c r="B41" s="50" t="s">
        <v>48</v>
      </c>
      <c r="C41" s="51"/>
      <c r="D41" s="51"/>
      <c r="E41" s="52" t="s">
        <v>49</v>
      </c>
      <c r="F41" s="51"/>
      <c r="G41" s="51"/>
      <c r="H41" s="53"/>
      <c r="I41" s="51"/>
      <c r="J41" s="53"/>
      <c r="K41" s="51"/>
      <c r="L41" s="51"/>
      <c r="M41" s="12"/>
      <c r="N41" s="2"/>
      <c r="O41" s="2"/>
      <c r="P41" s="2"/>
      <c r="Q41" s="2"/>
    </row>
    <row r="42" thickTop="1">
      <c r="A42" s="9"/>
      <c r="B42" s="41">
        <v>5</v>
      </c>
      <c r="C42" s="42" t="s">
        <v>59</v>
      </c>
      <c r="D42" s="42"/>
      <c r="E42" s="42" t="s">
        <v>60</v>
      </c>
      <c r="F42" s="42" t="s">
        <v>7</v>
      </c>
      <c r="G42" s="43" t="s">
        <v>43</v>
      </c>
      <c r="H42" s="54">
        <v>1</v>
      </c>
      <c r="I42" s="55">
        <v>0</v>
      </c>
      <c r="J42" s="56">
        <v>0</v>
      </c>
      <c r="K42" s="57">
        <v>0.20999999999999999</v>
      </c>
      <c r="L42" s="58"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>
      <c r="A43" s="9"/>
      <c r="B43" s="48" t="s">
        <v>44</v>
      </c>
      <c r="C43" s="1"/>
      <c r="D43" s="1"/>
      <c r="E43" s="49" t="s">
        <v>61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46</v>
      </c>
      <c r="C44" s="1"/>
      <c r="D44" s="1"/>
      <c r="E44" s="49" t="s">
        <v>47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48</v>
      </c>
      <c r="C45" s="51"/>
      <c r="D45" s="51"/>
      <c r="E45" s="52" t="s">
        <v>49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6</v>
      </c>
      <c r="C46" s="42" t="s">
        <v>62</v>
      </c>
      <c r="D46" s="42"/>
      <c r="E46" s="42" t="s">
        <v>63</v>
      </c>
      <c r="F46" s="42" t="s">
        <v>7</v>
      </c>
      <c r="G46" s="43" t="s">
        <v>43</v>
      </c>
      <c r="H46" s="54">
        <v>1</v>
      </c>
      <c r="I46" s="55">
        <v>0</v>
      </c>
      <c r="J46" s="56">
        <v>0</v>
      </c>
      <c r="K46" s="57">
        <v>0.20999999999999999</v>
      </c>
      <c r="L46" s="58"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44</v>
      </c>
      <c r="C47" s="1"/>
      <c r="D47" s="1"/>
      <c r="E47" s="49" t="s">
        <v>7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46</v>
      </c>
      <c r="C48" s="1"/>
      <c r="D48" s="1"/>
      <c r="E48" s="49" t="s">
        <v>47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48</v>
      </c>
      <c r="C49" s="51"/>
      <c r="D49" s="51"/>
      <c r="E49" s="52" t="s">
        <v>49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7</v>
      </c>
      <c r="C50" s="42" t="s">
        <v>64</v>
      </c>
      <c r="D50" s="42"/>
      <c r="E50" s="42" t="s">
        <v>65</v>
      </c>
      <c r="F50" s="42" t="s">
        <v>7</v>
      </c>
      <c r="G50" s="43" t="s">
        <v>43</v>
      </c>
      <c r="H50" s="54">
        <v>1</v>
      </c>
      <c r="I50" s="55">
        <v>0</v>
      </c>
      <c r="J50" s="56">
        <v>0</v>
      </c>
      <c r="K50" s="57">
        <v>0.20999999999999999</v>
      </c>
      <c r="L50" s="58"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44</v>
      </c>
      <c r="C51" s="1"/>
      <c r="D51" s="1"/>
      <c r="E51" s="49" t="s">
        <v>7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46</v>
      </c>
      <c r="C52" s="1"/>
      <c r="D52" s="1"/>
      <c r="E52" s="49" t="s">
        <v>47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thickBot="1">
      <c r="A53" s="9"/>
      <c r="B53" s="50" t="s">
        <v>48</v>
      </c>
      <c r="C53" s="51"/>
      <c r="D53" s="51"/>
      <c r="E53" s="52" t="s">
        <v>49</v>
      </c>
      <c r="F53" s="51"/>
      <c r="G53" s="51"/>
      <c r="H53" s="53"/>
      <c r="I53" s="51"/>
      <c r="J53" s="53"/>
      <c r="K53" s="51"/>
      <c r="L53" s="51"/>
      <c r="M53" s="12"/>
      <c r="N53" s="2"/>
      <c r="O53" s="2"/>
      <c r="P53" s="2"/>
      <c r="Q53" s="2"/>
    </row>
    <row r="54" thickTop="1">
      <c r="A54" s="9"/>
      <c r="B54" s="41">
        <v>8</v>
      </c>
      <c r="C54" s="42" t="s">
        <v>66</v>
      </c>
      <c r="D54" s="42"/>
      <c r="E54" s="42" t="s">
        <v>67</v>
      </c>
      <c r="F54" s="42" t="s">
        <v>7</v>
      </c>
      <c r="G54" s="43" t="s">
        <v>43</v>
      </c>
      <c r="H54" s="54">
        <v>1</v>
      </c>
      <c r="I54" s="55">
        <v>0</v>
      </c>
      <c r="J54" s="56">
        <v>0</v>
      </c>
      <c r="K54" s="57">
        <v>0.20999999999999999</v>
      </c>
      <c r="L54" s="58">
        <v>0</v>
      </c>
      <c r="M54" s="12"/>
      <c r="N54" s="2"/>
      <c r="O54" s="2"/>
      <c r="P54" s="2"/>
      <c r="Q54" s="33">
        <f>IF(ISNUMBER(K54),IF(H54&gt;0,IF(I54&gt;0,J54,0),0),0)</f>
        <v>0</v>
      </c>
      <c r="R54" s="27">
        <f>IF(ISNUMBER(K54)=FALSE,J54,0)</f>
        <v>0</v>
      </c>
    </row>
    <row r="55">
      <c r="A55" s="9"/>
      <c r="B55" s="48" t="s">
        <v>44</v>
      </c>
      <c r="C55" s="1"/>
      <c r="D55" s="1"/>
      <c r="E55" s="49" t="s">
        <v>7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46</v>
      </c>
      <c r="C56" s="1"/>
      <c r="D56" s="1"/>
      <c r="E56" s="49" t="s">
        <v>47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 thickBot="1">
      <c r="A57" s="9"/>
      <c r="B57" s="50" t="s">
        <v>48</v>
      </c>
      <c r="C57" s="51"/>
      <c r="D57" s="51"/>
      <c r="E57" s="52" t="s">
        <v>49</v>
      </c>
      <c r="F57" s="51"/>
      <c r="G57" s="51"/>
      <c r="H57" s="53"/>
      <c r="I57" s="51"/>
      <c r="J57" s="53"/>
      <c r="K57" s="51"/>
      <c r="L57" s="51"/>
      <c r="M57" s="12"/>
      <c r="N57" s="2"/>
      <c r="O57" s="2"/>
      <c r="P57" s="2"/>
      <c r="Q57" s="2"/>
    </row>
    <row r="58" thickTop="1" thickBot="1" ht="25" customHeight="1">
      <c r="A58" s="9"/>
      <c r="B58" s="1"/>
      <c r="C58" s="59">
        <v>0</v>
      </c>
      <c r="D58" s="1"/>
      <c r="E58" s="60" t="s">
        <v>31</v>
      </c>
      <c r="F58" s="1"/>
      <c r="G58" s="61" t="s">
        <v>68</v>
      </c>
      <c r="H58" s="62">
        <v>0</v>
      </c>
      <c r="I58" s="61" t="s">
        <v>69</v>
      </c>
      <c r="J58" s="63">
        <f>(L58-H58)</f>
        <v>0</v>
      </c>
      <c r="K58" s="61" t="s">
        <v>70</v>
      </c>
      <c r="L58" s="64">
        <v>0</v>
      </c>
      <c r="M58" s="12"/>
      <c r="N58" s="2"/>
      <c r="O58" s="2"/>
      <c r="P58" s="2"/>
      <c r="Q58" s="33">
        <f>0+Q26+Q30+Q34+Q38+Q42+Q46+Q50+Q54</f>
        <v>0</v>
      </c>
      <c r="R58" s="27">
        <f>0+R26+R30+R34+R38+R42+R46+R50+R54</f>
        <v>0</v>
      </c>
      <c r="S58" s="65">
        <f>Q58*(1+J58)+R58</f>
        <v>0</v>
      </c>
    </row>
    <row r="59" thickTop="1" thickBot="1" ht="25" customHeight="1">
      <c r="A59" s="9"/>
      <c r="B59" s="66"/>
      <c r="C59" s="66"/>
      <c r="D59" s="66"/>
      <c r="E59" s="66"/>
      <c r="F59" s="66"/>
      <c r="G59" s="67" t="s">
        <v>71</v>
      </c>
      <c r="H59" s="68">
        <v>0</v>
      </c>
      <c r="I59" s="67" t="s">
        <v>72</v>
      </c>
      <c r="J59" s="69">
        <v>0</v>
      </c>
      <c r="K59" s="67" t="s">
        <v>73</v>
      </c>
      <c r="L59" s="70">
        <v>0</v>
      </c>
      <c r="M59" s="12"/>
      <c r="N59" s="2"/>
      <c r="O59" s="2"/>
      <c r="P59" s="2"/>
      <c r="Q59" s="2"/>
    </row>
    <row r="60">
      <c r="A60" s="13"/>
      <c r="B60" s="4"/>
      <c r="C60" s="4"/>
      <c r="D60" s="4"/>
      <c r="E60" s="4"/>
      <c r="F60" s="4"/>
      <c r="G60" s="4"/>
      <c r="H60" s="71"/>
      <c r="I60" s="4"/>
      <c r="J60" s="71"/>
      <c r="K60" s="4"/>
      <c r="L60" s="4"/>
      <c r="M60" s="14"/>
      <c r="N60" s="2"/>
      <c r="O60" s="2"/>
      <c r="P60" s="2"/>
      <c r="Q60" s="2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2"/>
      <c r="Q61" s="2"/>
    </row>
  </sheetData>
  <mergeCells count="3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1:D31"/>
    <mergeCell ref="B32:D32"/>
    <mergeCell ref="B33:D33"/>
    <mergeCell ref="B35:D35"/>
    <mergeCell ref="B36:D36"/>
    <mergeCell ref="B37:D37"/>
    <mergeCell ref="B39:D39"/>
    <mergeCell ref="B40:D40"/>
    <mergeCell ref="B41:D41"/>
    <mergeCell ref="B43:D43"/>
    <mergeCell ref="B44:D44"/>
    <mergeCell ref="B45:D45"/>
    <mergeCell ref="B47:D47"/>
    <mergeCell ref="B48:D48"/>
    <mergeCell ref="B49:D49"/>
    <mergeCell ref="B51:D51"/>
    <mergeCell ref="B52:D52"/>
    <mergeCell ref="B53:D53"/>
    <mergeCell ref="B55:D55"/>
    <mergeCell ref="B56:D56"/>
    <mergeCell ref="B57:D57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24</v>
      </c>
      <c r="B10" s="1"/>
      <c r="C10" s="16"/>
      <c r="D10" s="1"/>
      <c r="E10" s="1"/>
      <c r="F10" s="1"/>
      <c r="G10" s="17"/>
      <c r="H10" s="1"/>
      <c r="I10" s="31" t="s">
        <v>25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74</v>
      </c>
      <c r="B11" s="1"/>
      <c r="C11" s="1"/>
      <c r="D11" s="1"/>
      <c r="E11" s="1"/>
      <c r="F11" s="1"/>
      <c r="G11" s="31"/>
      <c r="H11" s="1"/>
      <c r="I11" s="31" t="s">
        <v>27</v>
      </c>
      <c r="J11" s="32"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AVERAGE(J56,J131,J142,J157,J212,J251,J298)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29</v>
      </c>
      <c r="C19" s="34"/>
      <c r="D19" s="34"/>
      <c r="E19" s="34" t="s">
        <v>30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31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S56</f>
        <v>0</v>
      </c>
    </row>
    <row r="21">
      <c r="A21" s="9"/>
      <c r="B21" s="36">
        <v>1</v>
      </c>
      <c r="C21" s="1"/>
      <c r="D21" s="1"/>
      <c r="E21" s="37" t="s">
        <v>75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S131</f>
        <v>0</v>
      </c>
    </row>
    <row r="22">
      <c r="A22" s="9"/>
      <c r="B22" s="36">
        <v>2</v>
      </c>
      <c r="C22" s="1"/>
      <c r="D22" s="1"/>
      <c r="E22" s="37" t="s">
        <v>76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S142</f>
        <v>0</v>
      </c>
    </row>
    <row r="23">
      <c r="A23" s="9"/>
      <c r="B23" s="36">
        <v>4</v>
      </c>
      <c r="C23" s="1"/>
      <c r="D23" s="1"/>
      <c r="E23" s="37" t="s">
        <v>77</v>
      </c>
      <c r="F23" s="1"/>
      <c r="G23" s="1"/>
      <c r="H23" s="1"/>
      <c r="I23" s="1"/>
      <c r="J23" s="1"/>
      <c r="K23" s="38">
        <v>0</v>
      </c>
      <c r="L23" s="38">
        <v>0</v>
      </c>
      <c r="M23" s="12"/>
      <c r="N23" s="2"/>
      <c r="O23" s="2"/>
      <c r="P23" s="2"/>
      <c r="Q23" s="2"/>
      <c r="S23" s="27">
        <f>S157</f>
        <v>0</v>
      </c>
    </row>
    <row r="24">
      <c r="A24" s="9"/>
      <c r="B24" s="36">
        <v>5</v>
      </c>
      <c r="C24" s="1"/>
      <c r="D24" s="1"/>
      <c r="E24" s="37" t="s">
        <v>78</v>
      </c>
      <c r="F24" s="1"/>
      <c r="G24" s="1"/>
      <c r="H24" s="1"/>
      <c r="I24" s="1"/>
      <c r="J24" s="1"/>
      <c r="K24" s="38">
        <v>0</v>
      </c>
      <c r="L24" s="38">
        <v>0</v>
      </c>
      <c r="M24" s="12"/>
      <c r="N24" s="2"/>
      <c r="O24" s="2"/>
      <c r="P24" s="2"/>
      <c r="Q24" s="2"/>
      <c r="S24" s="27">
        <f>S212</f>
        <v>0</v>
      </c>
    </row>
    <row r="25">
      <c r="A25" s="9"/>
      <c r="B25" s="36">
        <v>8</v>
      </c>
      <c r="C25" s="1"/>
      <c r="D25" s="1"/>
      <c r="E25" s="37" t="s">
        <v>79</v>
      </c>
      <c r="F25" s="1"/>
      <c r="G25" s="1"/>
      <c r="H25" s="1"/>
      <c r="I25" s="1"/>
      <c r="J25" s="1"/>
      <c r="K25" s="38">
        <v>0</v>
      </c>
      <c r="L25" s="38">
        <v>0</v>
      </c>
      <c r="M25" s="72"/>
      <c r="N25" s="2"/>
      <c r="O25" s="2"/>
      <c r="P25" s="2"/>
      <c r="Q25" s="2"/>
      <c r="S25" s="27">
        <f>S251</f>
        <v>0</v>
      </c>
    </row>
    <row r="26">
      <c r="A26" s="9"/>
      <c r="B26" s="36">
        <v>9</v>
      </c>
      <c r="C26" s="1"/>
      <c r="D26" s="1"/>
      <c r="E26" s="37" t="s">
        <v>80</v>
      </c>
      <c r="F26" s="1"/>
      <c r="G26" s="1"/>
      <c r="H26" s="1"/>
      <c r="I26" s="1"/>
      <c r="J26" s="1"/>
      <c r="K26" s="38">
        <v>0</v>
      </c>
      <c r="L26" s="38">
        <v>0</v>
      </c>
      <c r="M26" s="72"/>
      <c r="N26" s="2"/>
      <c r="O26" s="2"/>
      <c r="P26" s="2"/>
      <c r="Q26" s="2"/>
      <c r="S26" s="27">
        <f>S298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3"/>
      <c r="N27" s="2"/>
      <c r="O27" s="2"/>
      <c r="P27" s="2"/>
      <c r="Q27" s="2"/>
    </row>
    <row r="28" ht="14" customHeight="1">
      <c r="A28" s="4"/>
      <c r="B28" s="28" t="s">
        <v>32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4"/>
      <c r="N29" s="2"/>
      <c r="O29" s="2"/>
      <c r="P29" s="2"/>
      <c r="Q29" s="2"/>
    </row>
    <row r="30" ht="18" customHeight="1">
      <c r="A30" s="9"/>
      <c r="B30" s="34" t="s">
        <v>33</v>
      </c>
      <c r="C30" s="34" t="s">
        <v>29</v>
      </c>
      <c r="D30" s="34" t="s">
        <v>34</v>
      </c>
      <c r="E30" s="34" t="s">
        <v>30</v>
      </c>
      <c r="F30" s="34" t="s">
        <v>35</v>
      </c>
      <c r="G30" s="35" t="s">
        <v>36</v>
      </c>
      <c r="H30" s="22" t="s">
        <v>37</v>
      </c>
      <c r="I30" s="22" t="s">
        <v>38</v>
      </c>
      <c r="J30" s="22" t="s">
        <v>17</v>
      </c>
      <c r="K30" s="35" t="s">
        <v>39</v>
      </c>
      <c r="L30" s="22" t="s">
        <v>18</v>
      </c>
      <c r="M30" s="72"/>
      <c r="N30" s="2"/>
      <c r="O30" s="2"/>
      <c r="P30" s="2"/>
      <c r="Q30" s="2"/>
    </row>
    <row r="31" ht="40" customHeight="1">
      <c r="A31" s="9"/>
      <c r="B31" s="39" t="s">
        <v>40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1">
        <v>1</v>
      </c>
      <c r="C32" s="42" t="s">
        <v>81</v>
      </c>
      <c r="D32" s="42"/>
      <c r="E32" s="42" t="s">
        <v>82</v>
      </c>
      <c r="F32" s="42" t="s">
        <v>7</v>
      </c>
      <c r="G32" s="43" t="s">
        <v>83</v>
      </c>
      <c r="H32" s="44">
        <v>4373.8000000000002</v>
      </c>
      <c r="I32" s="25">
        <v>0</v>
      </c>
      <c r="J32" s="45">
        <v>0</v>
      </c>
      <c r="K32" s="46">
        <v>0.20999999999999999</v>
      </c>
      <c r="L32" s="47"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48" t="s">
        <v>44</v>
      </c>
      <c r="C33" s="1"/>
      <c r="D33" s="1"/>
      <c r="E33" s="49" t="s">
        <v>84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46</v>
      </c>
      <c r="C34" s="1"/>
      <c r="D34" s="1"/>
      <c r="E34" s="49" t="s">
        <v>85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48</v>
      </c>
      <c r="C35" s="51"/>
      <c r="D35" s="51"/>
      <c r="E35" s="52" t="s">
        <v>49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2</v>
      </c>
      <c r="C36" s="42" t="s">
        <v>86</v>
      </c>
      <c r="D36" s="42"/>
      <c r="E36" s="42" t="s">
        <v>82</v>
      </c>
      <c r="F36" s="42" t="s">
        <v>7</v>
      </c>
      <c r="G36" s="43" t="s">
        <v>87</v>
      </c>
      <c r="H36" s="54">
        <v>91.021000000000001</v>
      </c>
      <c r="I36" s="55">
        <v>0</v>
      </c>
      <c r="J36" s="56">
        <v>0</v>
      </c>
      <c r="K36" s="57">
        <v>0.20999999999999999</v>
      </c>
      <c r="L36" s="58"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44</v>
      </c>
      <c r="C37" s="1"/>
      <c r="D37" s="1"/>
      <c r="E37" s="49" t="s">
        <v>88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46</v>
      </c>
      <c r="C38" s="1"/>
      <c r="D38" s="1"/>
      <c r="E38" s="49" t="s">
        <v>89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thickBot="1">
      <c r="A39" s="9"/>
      <c r="B39" s="50" t="s">
        <v>48</v>
      </c>
      <c r="C39" s="51"/>
      <c r="D39" s="51"/>
      <c r="E39" s="52" t="s">
        <v>49</v>
      </c>
      <c r="F39" s="51"/>
      <c r="G39" s="51"/>
      <c r="H39" s="53"/>
      <c r="I39" s="51"/>
      <c r="J39" s="53"/>
      <c r="K39" s="51"/>
      <c r="L39" s="51"/>
      <c r="M39" s="12"/>
      <c r="N39" s="2"/>
      <c r="O39" s="2"/>
      <c r="P39" s="2"/>
      <c r="Q39" s="2"/>
    </row>
    <row r="40" thickTop="1">
      <c r="A40" s="9"/>
      <c r="B40" s="41">
        <v>3</v>
      </c>
      <c r="C40" s="42" t="s">
        <v>90</v>
      </c>
      <c r="D40" s="42"/>
      <c r="E40" s="42" t="s">
        <v>91</v>
      </c>
      <c r="F40" s="42" t="s">
        <v>7</v>
      </c>
      <c r="G40" s="43" t="s">
        <v>83</v>
      </c>
      <c r="H40" s="54">
        <v>381.14999999999998</v>
      </c>
      <c r="I40" s="55">
        <v>0</v>
      </c>
      <c r="J40" s="56">
        <v>0</v>
      </c>
      <c r="K40" s="57">
        <v>0.20999999999999999</v>
      </c>
      <c r="L40" s="58"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44</v>
      </c>
      <c r="C41" s="1"/>
      <c r="D41" s="1"/>
      <c r="E41" s="49" t="s">
        <v>92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46</v>
      </c>
      <c r="C42" s="1"/>
      <c r="D42" s="1"/>
      <c r="E42" s="49" t="s">
        <v>93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thickBot="1">
      <c r="A43" s="9"/>
      <c r="B43" s="50" t="s">
        <v>48</v>
      </c>
      <c r="C43" s="51"/>
      <c r="D43" s="51"/>
      <c r="E43" s="52" t="s">
        <v>49</v>
      </c>
      <c r="F43" s="51"/>
      <c r="G43" s="51"/>
      <c r="H43" s="53"/>
      <c r="I43" s="51"/>
      <c r="J43" s="53"/>
      <c r="K43" s="51"/>
      <c r="L43" s="51"/>
      <c r="M43" s="12"/>
      <c r="N43" s="2"/>
      <c r="O43" s="2"/>
      <c r="P43" s="2"/>
      <c r="Q43" s="2"/>
    </row>
    <row r="44" thickTop="1">
      <c r="A44" s="9"/>
      <c r="B44" s="41">
        <v>4</v>
      </c>
      <c r="C44" s="42" t="s">
        <v>94</v>
      </c>
      <c r="D44" s="42"/>
      <c r="E44" s="42" t="s">
        <v>95</v>
      </c>
      <c r="F44" s="42" t="s">
        <v>7</v>
      </c>
      <c r="G44" s="43" t="s">
        <v>83</v>
      </c>
      <c r="H44" s="54">
        <v>43</v>
      </c>
      <c r="I44" s="55">
        <v>0</v>
      </c>
      <c r="J44" s="56">
        <v>0</v>
      </c>
      <c r="K44" s="57">
        <v>0.20999999999999999</v>
      </c>
      <c r="L44" s="58">
        <v>0</v>
      </c>
      <c r="M44" s="12"/>
      <c r="N44" s="2"/>
      <c r="O44" s="2"/>
      <c r="P44" s="2"/>
      <c r="Q44" s="33">
        <f>IF(ISNUMBER(K44),IF(H44&gt;0,IF(I44&gt;0,J44,0),0),0)</f>
        <v>0</v>
      </c>
      <c r="R44" s="27">
        <f>IF(ISNUMBER(K44)=FALSE,J44,0)</f>
        <v>0</v>
      </c>
    </row>
    <row r="45">
      <c r="A45" s="9"/>
      <c r="B45" s="48" t="s">
        <v>44</v>
      </c>
      <c r="C45" s="1"/>
      <c r="D45" s="1"/>
      <c r="E45" s="49" t="s">
        <v>96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46</v>
      </c>
      <c r="C46" s="1"/>
      <c r="D46" s="1"/>
      <c r="E46" s="49" t="s">
        <v>97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>
      <c r="A47" s="9"/>
      <c r="B47" s="50" t="s">
        <v>48</v>
      </c>
      <c r="C47" s="51"/>
      <c r="D47" s="51"/>
      <c r="E47" s="52" t="s">
        <v>49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>
      <c r="A48" s="9"/>
      <c r="B48" s="41">
        <v>5</v>
      </c>
      <c r="C48" s="42" t="s">
        <v>98</v>
      </c>
      <c r="D48" s="42"/>
      <c r="E48" s="42" t="s">
        <v>99</v>
      </c>
      <c r="F48" s="42" t="s">
        <v>7</v>
      </c>
      <c r="G48" s="43" t="s">
        <v>83</v>
      </c>
      <c r="H48" s="54">
        <v>87.200000000000003</v>
      </c>
      <c r="I48" s="55">
        <v>0</v>
      </c>
      <c r="J48" s="56">
        <v>0</v>
      </c>
      <c r="K48" s="57">
        <v>0.20999999999999999</v>
      </c>
      <c r="L48" s="58"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>
      <c r="A49" s="9"/>
      <c r="B49" s="48" t="s">
        <v>44</v>
      </c>
      <c r="C49" s="1"/>
      <c r="D49" s="1"/>
      <c r="E49" s="49" t="s">
        <v>7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46</v>
      </c>
      <c r="C50" s="1"/>
      <c r="D50" s="1"/>
      <c r="E50" s="49" t="s">
        <v>100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>
      <c r="A51" s="9"/>
      <c r="B51" s="50" t="s">
        <v>48</v>
      </c>
      <c r="C51" s="51"/>
      <c r="D51" s="51"/>
      <c r="E51" s="52" t="s">
        <v>49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>
      <c r="A52" s="9"/>
      <c r="B52" s="41">
        <v>6</v>
      </c>
      <c r="C52" s="42" t="s">
        <v>53</v>
      </c>
      <c r="D52" s="42"/>
      <c r="E52" s="42" t="s">
        <v>54</v>
      </c>
      <c r="F52" s="42" t="s">
        <v>7</v>
      </c>
      <c r="G52" s="43" t="s">
        <v>43</v>
      </c>
      <c r="H52" s="54">
        <v>1</v>
      </c>
      <c r="I52" s="55">
        <v>0</v>
      </c>
      <c r="J52" s="56">
        <v>0</v>
      </c>
      <c r="K52" s="57">
        <v>0.20999999999999999</v>
      </c>
      <c r="L52" s="58"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>
      <c r="A53" s="9"/>
      <c r="B53" s="48" t="s">
        <v>44</v>
      </c>
      <c r="C53" s="1"/>
      <c r="D53" s="1"/>
      <c r="E53" s="49" t="s">
        <v>101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46</v>
      </c>
      <c r="C54" s="1"/>
      <c r="D54" s="1"/>
      <c r="E54" s="49" t="s">
        <v>47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48</v>
      </c>
      <c r="C55" s="51"/>
      <c r="D55" s="51"/>
      <c r="E55" s="52" t="s">
        <v>49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thickBot="1" ht="25" customHeight="1">
      <c r="A56" s="9"/>
      <c r="B56" s="1"/>
      <c r="C56" s="59">
        <v>0</v>
      </c>
      <c r="D56" s="1"/>
      <c r="E56" s="60" t="s">
        <v>31</v>
      </c>
      <c r="F56" s="1"/>
      <c r="G56" s="61" t="s">
        <v>68</v>
      </c>
      <c r="H56" s="62">
        <v>0</v>
      </c>
      <c r="I56" s="61" t="s">
        <v>69</v>
      </c>
      <c r="J56" s="63">
        <f>(L56-H56)</f>
        <v>0</v>
      </c>
      <c r="K56" s="61" t="s">
        <v>70</v>
      </c>
      <c r="L56" s="64">
        <v>0</v>
      </c>
      <c r="M56" s="12"/>
      <c r="N56" s="2"/>
      <c r="O56" s="2"/>
      <c r="P56" s="2"/>
      <c r="Q56" s="33">
        <f>0+Q32+Q36+Q40+Q44+Q48+Q52</f>
        <v>0</v>
      </c>
      <c r="R56" s="27">
        <f>0+R32+R36+R40+R44+R48+R52</f>
        <v>0</v>
      </c>
      <c r="S56" s="65">
        <f>Q56*(1+J56)+R56</f>
        <v>0</v>
      </c>
    </row>
    <row r="57" thickTop="1" thickBot="1" ht="25" customHeight="1">
      <c r="A57" s="9"/>
      <c r="B57" s="66"/>
      <c r="C57" s="66"/>
      <c r="D57" s="66"/>
      <c r="E57" s="66"/>
      <c r="F57" s="66"/>
      <c r="G57" s="67" t="s">
        <v>71</v>
      </c>
      <c r="H57" s="68">
        <v>0</v>
      </c>
      <c r="I57" s="67" t="s">
        <v>72</v>
      </c>
      <c r="J57" s="69">
        <v>0</v>
      </c>
      <c r="K57" s="67" t="s">
        <v>73</v>
      </c>
      <c r="L57" s="70">
        <v>0</v>
      </c>
      <c r="M57" s="12"/>
      <c r="N57" s="2"/>
      <c r="O57" s="2"/>
      <c r="P57" s="2"/>
      <c r="Q57" s="2"/>
    </row>
    <row r="58" ht="40" customHeight="1">
      <c r="A58" s="9"/>
      <c r="B58" s="75" t="s">
        <v>102</v>
      </c>
      <c r="C58" s="1"/>
      <c r="D58" s="1"/>
      <c r="E58" s="1"/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1">
        <v>7</v>
      </c>
      <c r="C59" s="42" t="s">
        <v>103</v>
      </c>
      <c r="D59" s="42"/>
      <c r="E59" s="42" t="s">
        <v>104</v>
      </c>
      <c r="F59" s="42" t="s">
        <v>7</v>
      </c>
      <c r="G59" s="43" t="s">
        <v>105</v>
      </c>
      <c r="H59" s="44">
        <v>40</v>
      </c>
      <c r="I59" s="25">
        <v>0</v>
      </c>
      <c r="J59" s="45">
        <v>0</v>
      </c>
      <c r="K59" s="46">
        <v>0.20999999999999999</v>
      </c>
      <c r="L59" s="47"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>
      <c r="A60" s="9"/>
      <c r="B60" s="48" t="s">
        <v>44</v>
      </c>
      <c r="C60" s="1"/>
      <c r="D60" s="1"/>
      <c r="E60" s="49" t="s">
        <v>7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46</v>
      </c>
      <c r="C61" s="1"/>
      <c r="D61" s="1"/>
      <c r="E61" s="49" t="s">
        <v>106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 thickBot="1">
      <c r="A62" s="9"/>
      <c r="B62" s="50" t="s">
        <v>48</v>
      </c>
      <c r="C62" s="51"/>
      <c r="D62" s="51"/>
      <c r="E62" s="52" t="s">
        <v>49</v>
      </c>
      <c r="F62" s="51"/>
      <c r="G62" s="51"/>
      <c r="H62" s="53"/>
      <c r="I62" s="51"/>
      <c r="J62" s="53"/>
      <c r="K62" s="51"/>
      <c r="L62" s="51"/>
      <c r="M62" s="12"/>
      <c r="N62" s="2"/>
      <c r="O62" s="2"/>
      <c r="P62" s="2"/>
      <c r="Q62" s="2"/>
    </row>
    <row r="63" thickTop="1">
      <c r="A63" s="9"/>
      <c r="B63" s="41">
        <v>8</v>
      </c>
      <c r="C63" s="42" t="s">
        <v>107</v>
      </c>
      <c r="D63" s="42">
        <v>1</v>
      </c>
      <c r="E63" s="42" t="s">
        <v>108</v>
      </c>
      <c r="F63" s="42" t="s">
        <v>7</v>
      </c>
      <c r="G63" s="43" t="s">
        <v>83</v>
      </c>
      <c r="H63" s="54">
        <v>381.14999999999998</v>
      </c>
      <c r="I63" s="55">
        <v>0</v>
      </c>
      <c r="J63" s="56">
        <v>0</v>
      </c>
      <c r="K63" s="57">
        <v>0.20999999999999999</v>
      </c>
      <c r="L63" s="58"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48" t="s">
        <v>44</v>
      </c>
      <c r="C64" s="1"/>
      <c r="D64" s="1"/>
      <c r="E64" s="49" t="s">
        <v>109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46</v>
      </c>
      <c r="C65" s="1"/>
      <c r="D65" s="1"/>
      <c r="E65" s="49" t="s">
        <v>110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 thickBot="1">
      <c r="A66" s="9"/>
      <c r="B66" s="50" t="s">
        <v>48</v>
      </c>
      <c r="C66" s="51"/>
      <c r="D66" s="51"/>
      <c r="E66" s="52" t="s">
        <v>49</v>
      </c>
      <c r="F66" s="51"/>
      <c r="G66" s="51"/>
      <c r="H66" s="53"/>
      <c r="I66" s="51"/>
      <c r="J66" s="53"/>
      <c r="K66" s="51"/>
      <c r="L66" s="51"/>
      <c r="M66" s="12"/>
      <c r="N66" s="2"/>
      <c r="O66" s="2"/>
      <c r="P66" s="2"/>
      <c r="Q66" s="2"/>
    </row>
    <row r="67" thickTop="1">
      <c r="A67" s="9"/>
      <c r="B67" s="41">
        <v>9</v>
      </c>
      <c r="C67" s="42" t="s">
        <v>107</v>
      </c>
      <c r="D67" s="42">
        <v>2</v>
      </c>
      <c r="E67" s="42" t="s">
        <v>108</v>
      </c>
      <c r="F67" s="42" t="s">
        <v>7</v>
      </c>
      <c r="G67" s="43" t="s">
        <v>83</v>
      </c>
      <c r="H67" s="54">
        <v>43</v>
      </c>
      <c r="I67" s="55">
        <v>0</v>
      </c>
      <c r="J67" s="56">
        <v>0</v>
      </c>
      <c r="K67" s="57">
        <v>0.20999999999999999</v>
      </c>
      <c r="L67" s="58">
        <v>0</v>
      </c>
      <c r="M67" s="12"/>
      <c r="N67" s="2"/>
      <c r="O67" s="2"/>
      <c r="P67" s="2"/>
      <c r="Q67" s="33">
        <f>IF(ISNUMBER(K67),IF(H67&gt;0,IF(I67&gt;0,J67,0),0),0)</f>
        <v>0</v>
      </c>
      <c r="R67" s="27">
        <f>IF(ISNUMBER(K67)=FALSE,J67,0)</f>
        <v>0</v>
      </c>
    </row>
    <row r="68">
      <c r="A68" s="9"/>
      <c r="B68" s="48" t="s">
        <v>44</v>
      </c>
      <c r="C68" s="1"/>
      <c r="D68" s="1"/>
      <c r="E68" s="49" t="s">
        <v>111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46</v>
      </c>
      <c r="C69" s="1"/>
      <c r="D69" s="1"/>
      <c r="E69" s="49" t="s">
        <v>112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48</v>
      </c>
      <c r="C70" s="51"/>
      <c r="D70" s="51"/>
      <c r="E70" s="52" t="s">
        <v>49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10</v>
      </c>
      <c r="C71" s="42" t="s">
        <v>113</v>
      </c>
      <c r="D71" s="42"/>
      <c r="E71" s="42" t="s">
        <v>114</v>
      </c>
      <c r="F71" s="42" t="s">
        <v>7</v>
      </c>
      <c r="G71" s="43" t="s">
        <v>83</v>
      </c>
      <c r="H71" s="54">
        <v>15.6</v>
      </c>
      <c r="I71" s="55">
        <v>0</v>
      </c>
      <c r="J71" s="56">
        <v>0</v>
      </c>
      <c r="K71" s="57">
        <v>0.20999999999999999</v>
      </c>
      <c r="L71" s="58"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44</v>
      </c>
      <c r="C72" s="1"/>
      <c r="D72" s="1"/>
      <c r="E72" s="49" t="s">
        <v>7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46</v>
      </c>
      <c r="C73" s="1"/>
      <c r="D73" s="1"/>
      <c r="E73" s="49" t="s">
        <v>115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48</v>
      </c>
      <c r="C74" s="51"/>
      <c r="D74" s="51"/>
      <c r="E74" s="52" t="s">
        <v>49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>
      <c r="A75" s="9"/>
      <c r="B75" s="41">
        <v>11</v>
      </c>
      <c r="C75" s="42" t="s">
        <v>116</v>
      </c>
      <c r="D75" s="42"/>
      <c r="E75" s="42" t="s">
        <v>117</v>
      </c>
      <c r="F75" s="42" t="s">
        <v>7</v>
      </c>
      <c r="G75" s="43" t="s">
        <v>83</v>
      </c>
      <c r="H75" s="54">
        <v>0.14999999999999999</v>
      </c>
      <c r="I75" s="55">
        <v>0</v>
      </c>
      <c r="J75" s="56">
        <v>0</v>
      </c>
      <c r="K75" s="57">
        <v>0.20999999999999999</v>
      </c>
      <c r="L75" s="58"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48" t="s">
        <v>44</v>
      </c>
      <c r="C76" s="1"/>
      <c r="D76" s="1"/>
      <c r="E76" s="49" t="s">
        <v>118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46</v>
      </c>
      <c r="C77" s="1"/>
      <c r="D77" s="1"/>
      <c r="E77" s="49" t="s">
        <v>119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48</v>
      </c>
      <c r="C78" s="51"/>
      <c r="D78" s="51"/>
      <c r="E78" s="52" t="s">
        <v>49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>
      <c r="A79" s="9"/>
      <c r="B79" s="41">
        <v>12</v>
      </c>
      <c r="C79" s="42" t="s">
        <v>120</v>
      </c>
      <c r="D79" s="42"/>
      <c r="E79" s="42" t="s">
        <v>121</v>
      </c>
      <c r="F79" s="42" t="s">
        <v>7</v>
      </c>
      <c r="G79" s="43" t="s">
        <v>83</v>
      </c>
      <c r="H79" s="54">
        <v>1313.95</v>
      </c>
      <c r="I79" s="55">
        <v>0</v>
      </c>
      <c r="J79" s="56">
        <v>0</v>
      </c>
      <c r="K79" s="57">
        <v>0.20999999999999999</v>
      </c>
      <c r="L79" s="58"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44</v>
      </c>
      <c r="C80" s="1"/>
      <c r="D80" s="1"/>
      <c r="E80" s="49" t="s">
        <v>7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46</v>
      </c>
      <c r="C81" s="1"/>
      <c r="D81" s="1"/>
      <c r="E81" s="49" t="s">
        <v>122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thickBot="1">
      <c r="A82" s="9"/>
      <c r="B82" s="50" t="s">
        <v>48</v>
      </c>
      <c r="C82" s="51"/>
      <c r="D82" s="51"/>
      <c r="E82" s="52" t="s">
        <v>49</v>
      </c>
      <c r="F82" s="51"/>
      <c r="G82" s="51"/>
      <c r="H82" s="53"/>
      <c r="I82" s="51"/>
      <c r="J82" s="53"/>
      <c r="K82" s="51"/>
      <c r="L82" s="51"/>
      <c r="M82" s="12"/>
      <c r="N82" s="2"/>
      <c r="O82" s="2"/>
      <c r="P82" s="2"/>
      <c r="Q82" s="2"/>
    </row>
    <row r="83" thickTop="1">
      <c r="A83" s="9"/>
      <c r="B83" s="41">
        <v>13</v>
      </c>
      <c r="C83" s="42" t="s">
        <v>123</v>
      </c>
      <c r="D83" s="42"/>
      <c r="E83" s="42" t="s">
        <v>124</v>
      </c>
      <c r="F83" s="42" t="s">
        <v>7</v>
      </c>
      <c r="G83" s="43" t="s">
        <v>125</v>
      </c>
      <c r="H83" s="54">
        <v>742.20000000000005</v>
      </c>
      <c r="I83" s="55">
        <v>0</v>
      </c>
      <c r="J83" s="56">
        <v>0</v>
      </c>
      <c r="K83" s="57">
        <v>0.20999999999999999</v>
      </c>
      <c r="L83" s="58"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44</v>
      </c>
      <c r="C84" s="1"/>
      <c r="D84" s="1"/>
      <c r="E84" s="49" t="s">
        <v>7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46</v>
      </c>
      <c r="C85" s="1"/>
      <c r="D85" s="1"/>
      <c r="E85" s="49" t="s">
        <v>126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 thickBot="1">
      <c r="A86" s="9"/>
      <c r="B86" s="50" t="s">
        <v>48</v>
      </c>
      <c r="C86" s="51"/>
      <c r="D86" s="51"/>
      <c r="E86" s="52" t="s">
        <v>49</v>
      </c>
      <c r="F86" s="51"/>
      <c r="G86" s="51"/>
      <c r="H86" s="53"/>
      <c r="I86" s="51"/>
      <c r="J86" s="53"/>
      <c r="K86" s="51"/>
      <c r="L86" s="51"/>
      <c r="M86" s="12"/>
      <c r="N86" s="2"/>
      <c r="O86" s="2"/>
      <c r="P86" s="2"/>
      <c r="Q86" s="2"/>
    </row>
    <row r="87" thickTop="1">
      <c r="A87" s="9"/>
      <c r="B87" s="41">
        <v>14</v>
      </c>
      <c r="C87" s="42" t="s">
        <v>127</v>
      </c>
      <c r="D87" s="42"/>
      <c r="E87" s="42" t="s">
        <v>128</v>
      </c>
      <c r="F87" s="42" t="s">
        <v>7</v>
      </c>
      <c r="G87" s="43" t="s">
        <v>83</v>
      </c>
      <c r="H87" s="54">
        <v>408.39999999999998</v>
      </c>
      <c r="I87" s="55">
        <v>0</v>
      </c>
      <c r="J87" s="56">
        <v>0</v>
      </c>
      <c r="K87" s="57">
        <v>0.20999999999999999</v>
      </c>
      <c r="L87" s="58">
        <v>0</v>
      </c>
      <c r="M87" s="12"/>
      <c r="N87" s="2"/>
      <c r="O87" s="2"/>
      <c r="P87" s="2"/>
      <c r="Q87" s="33">
        <f>IF(ISNUMBER(K87),IF(H87&gt;0,IF(I87&gt;0,J87,0),0),0)</f>
        <v>0</v>
      </c>
      <c r="R87" s="27">
        <f>IF(ISNUMBER(K87)=FALSE,J87,0)</f>
        <v>0</v>
      </c>
    </row>
    <row r="88">
      <c r="A88" s="9"/>
      <c r="B88" s="48" t="s">
        <v>44</v>
      </c>
      <c r="C88" s="1"/>
      <c r="D88" s="1"/>
      <c r="E88" s="49" t="s">
        <v>129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46</v>
      </c>
      <c r="C89" s="1"/>
      <c r="D89" s="1"/>
      <c r="E89" s="49" t="s">
        <v>130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 thickBot="1">
      <c r="A90" s="9"/>
      <c r="B90" s="50" t="s">
        <v>48</v>
      </c>
      <c r="C90" s="51"/>
      <c r="D90" s="51"/>
      <c r="E90" s="52" t="s">
        <v>49</v>
      </c>
      <c r="F90" s="51"/>
      <c r="G90" s="51"/>
      <c r="H90" s="53"/>
      <c r="I90" s="51"/>
      <c r="J90" s="53"/>
      <c r="K90" s="51"/>
      <c r="L90" s="51"/>
      <c r="M90" s="12"/>
      <c r="N90" s="2"/>
      <c r="O90" s="2"/>
      <c r="P90" s="2"/>
      <c r="Q90" s="2"/>
    </row>
    <row r="91" thickTop="1">
      <c r="A91" s="9"/>
      <c r="B91" s="41">
        <v>15</v>
      </c>
      <c r="C91" s="42" t="s">
        <v>131</v>
      </c>
      <c r="D91" s="42"/>
      <c r="E91" s="42" t="s">
        <v>132</v>
      </c>
      <c r="F91" s="42" t="s">
        <v>7</v>
      </c>
      <c r="G91" s="43" t="s">
        <v>83</v>
      </c>
      <c r="H91" s="54">
        <v>2997.8000000000002</v>
      </c>
      <c r="I91" s="55">
        <v>0</v>
      </c>
      <c r="J91" s="56">
        <v>0</v>
      </c>
      <c r="K91" s="57">
        <v>0.20999999999999999</v>
      </c>
      <c r="L91" s="58"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>
      <c r="A92" s="9"/>
      <c r="B92" s="48" t="s">
        <v>44</v>
      </c>
      <c r="C92" s="1"/>
      <c r="D92" s="1"/>
      <c r="E92" s="49" t="s">
        <v>7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46</v>
      </c>
      <c r="C93" s="1"/>
      <c r="D93" s="1"/>
      <c r="E93" s="49" t="s">
        <v>133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>
      <c r="A94" s="9"/>
      <c r="B94" s="50" t="s">
        <v>48</v>
      </c>
      <c r="C94" s="51"/>
      <c r="D94" s="51"/>
      <c r="E94" s="52" t="s">
        <v>49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>
      <c r="A95" s="9"/>
      <c r="B95" s="41">
        <v>16</v>
      </c>
      <c r="C95" s="42" t="s">
        <v>134</v>
      </c>
      <c r="D95" s="42"/>
      <c r="E95" s="42" t="s">
        <v>135</v>
      </c>
      <c r="F95" s="42" t="s">
        <v>7</v>
      </c>
      <c r="G95" s="43" t="s">
        <v>83</v>
      </c>
      <c r="H95" s="54">
        <v>87.200000000000003</v>
      </c>
      <c r="I95" s="55">
        <v>0</v>
      </c>
      <c r="J95" s="56">
        <v>0</v>
      </c>
      <c r="K95" s="57">
        <v>0.20999999999999999</v>
      </c>
      <c r="L95" s="58"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>
      <c r="A96" s="9"/>
      <c r="B96" s="48" t="s">
        <v>44</v>
      </c>
      <c r="C96" s="1"/>
      <c r="D96" s="1"/>
      <c r="E96" s="49" t="s">
        <v>7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46</v>
      </c>
      <c r="C97" s="1"/>
      <c r="D97" s="1"/>
      <c r="E97" s="49" t="s">
        <v>136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thickBot="1">
      <c r="A98" s="9"/>
      <c r="B98" s="50" t="s">
        <v>48</v>
      </c>
      <c r="C98" s="51"/>
      <c r="D98" s="51"/>
      <c r="E98" s="52" t="s">
        <v>49</v>
      </c>
      <c r="F98" s="51"/>
      <c r="G98" s="51"/>
      <c r="H98" s="53"/>
      <c r="I98" s="51"/>
      <c r="J98" s="53"/>
      <c r="K98" s="51"/>
      <c r="L98" s="51"/>
      <c r="M98" s="12"/>
      <c r="N98" s="2"/>
      <c r="O98" s="2"/>
      <c r="P98" s="2"/>
      <c r="Q98" s="2"/>
    </row>
    <row r="99" thickTop="1">
      <c r="A99" s="9"/>
      <c r="B99" s="41">
        <v>17</v>
      </c>
      <c r="C99" s="42" t="s">
        <v>137</v>
      </c>
      <c r="D99" s="42"/>
      <c r="E99" s="42" t="s">
        <v>138</v>
      </c>
      <c r="F99" s="42" t="s">
        <v>7</v>
      </c>
      <c r="G99" s="43" t="s">
        <v>125</v>
      </c>
      <c r="H99" s="54">
        <v>33.700000000000003</v>
      </c>
      <c r="I99" s="55">
        <v>0</v>
      </c>
      <c r="J99" s="56">
        <v>0</v>
      </c>
      <c r="K99" s="57">
        <v>0.20999999999999999</v>
      </c>
      <c r="L99" s="58">
        <v>0</v>
      </c>
      <c r="M99" s="12"/>
      <c r="N99" s="2"/>
      <c r="O99" s="2"/>
      <c r="P99" s="2"/>
      <c r="Q99" s="33">
        <f>IF(ISNUMBER(K99),IF(H99&gt;0,IF(I99&gt;0,J99,0),0),0)</f>
        <v>0</v>
      </c>
      <c r="R99" s="27">
        <f>IF(ISNUMBER(K99)=FALSE,J99,0)</f>
        <v>0</v>
      </c>
    </row>
    <row r="100">
      <c r="A100" s="9"/>
      <c r="B100" s="48" t="s">
        <v>44</v>
      </c>
      <c r="C100" s="1"/>
      <c r="D100" s="1"/>
      <c r="E100" s="49" t="s">
        <v>7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46</v>
      </c>
      <c r="C101" s="1"/>
      <c r="D101" s="1"/>
      <c r="E101" s="49" t="s">
        <v>139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>
      <c r="A102" s="9"/>
      <c r="B102" s="50" t="s">
        <v>48</v>
      </c>
      <c r="C102" s="51"/>
      <c r="D102" s="51"/>
      <c r="E102" s="52" t="s">
        <v>49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>
      <c r="A103" s="9"/>
      <c r="B103" s="41">
        <v>18</v>
      </c>
      <c r="C103" s="42" t="s">
        <v>140</v>
      </c>
      <c r="D103" s="42"/>
      <c r="E103" s="42" t="s">
        <v>141</v>
      </c>
      <c r="F103" s="42" t="s">
        <v>7</v>
      </c>
      <c r="G103" s="43" t="s">
        <v>83</v>
      </c>
      <c r="H103" s="54">
        <v>48.076000000000001</v>
      </c>
      <c r="I103" s="55">
        <v>0</v>
      </c>
      <c r="J103" s="56">
        <v>0</v>
      </c>
      <c r="K103" s="57">
        <v>0.20999999999999999</v>
      </c>
      <c r="L103" s="58"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48" t="s">
        <v>44</v>
      </c>
      <c r="C104" s="1"/>
      <c r="D104" s="1"/>
      <c r="E104" s="49" t="s">
        <v>142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46</v>
      </c>
      <c r="C105" s="1"/>
      <c r="D105" s="1"/>
      <c r="E105" s="49" t="s">
        <v>143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48</v>
      </c>
      <c r="C106" s="51"/>
      <c r="D106" s="51"/>
      <c r="E106" s="52" t="s">
        <v>49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>
      <c r="A107" s="9"/>
      <c r="B107" s="41">
        <v>19</v>
      </c>
      <c r="C107" s="42" t="s">
        <v>144</v>
      </c>
      <c r="D107" s="42"/>
      <c r="E107" s="42" t="s">
        <v>145</v>
      </c>
      <c r="F107" s="42" t="s">
        <v>7</v>
      </c>
      <c r="G107" s="43" t="s">
        <v>83</v>
      </c>
      <c r="H107" s="54">
        <v>2587.0500000000002</v>
      </c>
      <c r="I107" s="55">
        <v>0</v>
      </c>
      <c r="J107" s="56">
        <v>0</v>
      </c>
      <c r="K107" s="57">
        <v>0.20999999999999999</v>
      </c>
      <c r="L107" s="58"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44</v>
      </c>
      <c r="C108" s="1"/>
      <c r="D108" s="1"/>
      <c r="E108" s="49" t="s">
        <v>146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46</v>
      </c>
      <c r="C109" s="1"/>
      <c r="D109" s="1"/>
      <c r="E109" s="49" t="s">
        <v>147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>
      <c r="A110" s="9"/>
      <c r="B110" s="50" t="s">
        <v>48</v>
      </c>
      <c r="C110" s="51"/>
      <c r="D110" s="51"/>
      <c r="E110" s="52" t="s">
        <v>49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>
      <c r="A111" s="9"/>
      <c r="B111" s="41">
        <v>20</v>
      </c>
      <c r="C111" s="42" t="s">
        <v>148</v>
      </c>
      <c r="D111" s="42"/>
      <c r="E111" s="42" t="s">
        <v>149</v>
      </c>
      <c r="F111" s="42" t="s">
        <v>7</v>
      </c>
      <c r="G111" s="43" t="s">
        <v>83</v>
      </c>
      <c r="H111" s="54">
        <v>21.341000000000001</v>
      </c>
      <c r="I111" s="55">
        <v>0</v>
      </c>
      <c r="J111" s="56">
        <v>0</v>
      </c>
      <c r="K111" s="57">
        <v>0.20999999999999999</v>
      </c>
      <c r="L111" s="58"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48" t="s">
        <v>44</v>
      </c>
      <c r="C112" s="1"/>
      <c r="D112" s="1"/>
      <c r="E112" s="49" t="s">
        <v>150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46</v>
      </c>
      <c r="C113" s="1"/>
      <c r="D113" s="1"/>
      <c r="E113" s="49" t="s">
        <v>151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thickBot="1">
      <c r="A114" s="9"/>
      <c r="B114" s="50" t="s">
        <v>48</v>
      </c>
      <c r="C114" s="51"/>
      <c r="D114" s="51"/>
      <c r="E114" s="52" t="s">
        <v>49</v>
      </c>
      <c r="F114" s="51"/>
      <c r="G114" s="51"/>
      <c r="H114" s="53"/>
      <c r="I114" s="51"/>
      <c r="J114" s="53"/>
      <c r="K114" s="51"/>
      <c r="L114" s="51"/>
      <c r="M114" s="12"/>
      <c r="N114" s="2"/>
      <c r="O114" s="2"/>
      <c r="P114" s="2"/>
      <c r="Q114" s="2"/>
    </row>
    <row r="115" thickTop="1">
      <c r="A115" s="9"/>
      <c r="B115" s="41">
        <v>21</v>
      </c>
      <c r="C115" s="42" t="s">
        <v>152</v>
      </c>
      <c r="D115" s="42"/>
      <c r="E115" s="42" t="s">
        <v>153</v>
      </c>
      <c r="F115" s="42" t="s">
        <v>7</v>
      </c>
      <c r="G115" s="43" t="s">
        <v>105</v>
      </c>
      <c r="H115" s="54">
        <v>5749</v>
      </c>
      <c r="I115" s="55">
        <v>0</v>
      </c>
      <c r="J115" s="56">
        <v>0</v>
      </c>
      <c r="K115" s="57">
        <v>0.20999999999999999</v>
      </c>
      <c r="L115" s="58"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48" t="s">
        <v>44</v>
      </c>
      <c r="C116" s="1"/>
      <c r="D116" s="1"/>
      <c r="E116" s="49" t="s">
        <v>7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46</v>
      </c>
      <c r="C117" s="1"/>
      <c r="D117" s="1"/>
      <c r="E117" s="49" t="s">
        <v>154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 thickBot="1">
      <c r="A118" s="9"/>
      <c r="B118" s="50" t="s">
        <v>48</v>
      </c>
      <c r="C118" s="51"/>
      <c r="D118" s="51"/>
      <c r="E118" s="52" t="s">
        <v>49</v>
      </c>
      <c r="F118" s="51"/>
      <c r="G118" s="51"/>
      <c r="H118" s="53"/>
      <c r="I118" s="51"/>
      <c r="J118" s="53"/>
      <c r="K118" s="51"/>
      <c r="L118" s="51"/>
      <c r="M118" s="12"/>
      <c r="N118" s="2"/>
      <c r="O118" s="2"/>
      <c r="P118" s="2"/>
      <c r="Q118" s="2"/>
    </row>
    <row r="119" thickTop="1">
      <c r="A119" s="9"/>
      <c r="B119" s="41">
        <v>22</v>
      </c>
      <c r="C119" s="42" t="s">
        <v>155</v>
      </c>
      <c r="D119" s="42"/>
      <c r="E119" s="42" t="s">
        <v>156</v>
      </c>
      <c r="F119" s="42" t="s">
        <v>7</v>
      </c>
      <c r="G119" s="43" t="s">
        <v>105</v>
      </c>
      <c r="H119" s="54">
        <v>872</v>
      </c>
      <c r="I119" s="55">
        <v>0</v>
      </c>
      <c r="J119" s="56">
        <v>0</v>
      </c>
      <c r="K119" s="57">
        <v>0.20999999999999999</v>
      </c>
      <c r="L119" s="58">
        <v>0</v>
      </c>
      <c r="M119" s="12"/>
      <c r="N119" s="2"/>
      <c r="O119" s="2"/>
      <c r="P119" s="2"/>
      <c r="Q119" s="33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48" t="s">
        <v>44</v>
      </c>
      <c r="C120" s="1"/>
      <c r="D120" s="1"/>
      <c r="E120" s="49" t="s">
        <v>7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46</v>
      </c>
      <c r="C121" s="1"/>
      <c r="D121" s="1"/>
      <c r="E121" s="49" t="s">
        <v>157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48</v>
      </c>
      <c r="C122" s="51"/>
      <c r="D122" s="51"/>
      <c r="E122" s="52" t="s">
        <v>49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23</v>
      </c>
      <c r="C123" s="42" t="s">
        <v>158</v>
      </c>
      <c r="D123" s="42"/>
      <c r="E123" s="42" t="s">
        <v>159</v>
      </c>
      <c r="F123" s="42" t="s">
        <v>7</v>
      </c>
      <c r="G123" s="43" t="s">
        <v>105</v>
      </c>
      <c r="H123" s="54">
        <v>872</v>
      </c>
      <c r="I123" s="55">
        <v>0</v>
      </c>
      <c r="J123" s="56">
        <v>0</v>
      </c>
      <c r="K123" s="57">
        <v>0.20999999999999999</v>
      </c>
      <c r="L123" s="58"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44</v>
      </c>
      <c r="C124" s="1"/>
      <c r="D124" s="1"/>
      <c r="E124" s="49" t="s">
        <v>7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46</v>
      </c>
      <c r="C125" s="1"/>
      <c r="D125" s="1"/>
      <c r="E125" s="49" t="s">
        <v>157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 thickBot="1">
      <c r="A126" s="9"/>
      <c r="B126" s="50" t="s">
        <v>48</v>
      </c>
      <c r="C126" s="51"/>
      <c r="D126" s="51"/>
      <c r="E126" s="52" t="s">
        <v>49</v>
      </c>
      <c r="F126" s="51"/>
      <c r="G126" s="51"/>
      <c r="H126" s="53"/>
      <c r="I126" s="51"/>
      <c r="J126" s="53"/>
      <c r="K126" s="51"/>
      <c r="L126" s="51"/>
      <c r="M126" s="12"/>
      <c r="N126" s="2"/>
      <c r="O126" s="2"/>
      <c r="P126" s="2"/>
      <c r="Q126" s="2"/>
    </row>
    <row r="127" thickTop="1">
      <c r="A127" s="9"/>
      <c r="B127" s="41">
        <v>24</v>
      </c>
      <c r="C127" s="42" t="s">
        <v>160</v>
      </c>
      <c r="D127" s="42"/>
      <c r="E127" s="42" t="s">
        <v>161</v>
      </c>
      <c r="F127" s="42" t="s">
        <v>7</v>
      </c>
      <c r="G127" s="43" t="s">
        <v>105</v>
      </c>
      <c r="H127" s="54">
        <v>872</v>
      </c>
      <c r="I127" s="55">
        <v>0</v>
      </c>
      <c r="J127" s="56">
        <v>0</v>
      </c>
      <c r="K127" s="57">
        <v>0.20999999999999999</v>
      </c>
      <c r="L127" s="58"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48" t="s">
        <v>44</v>
      </c>
      <c r="C128" s="1"/>
      <c r="D128" s="1"/>
      <c r="E128" s="49" t="s">
        <v>7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46</v>
      </c>
      <c r="C129" s="1"/>
      <c r="D129" s="1"/>
      <c r="E129" s="49" t="s">
        <v>157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thickBot="1">
      <c r="A130" s="9"/>
      <c r="B130" s="50" t="s">
        <v>48</v>
      </c>
      <c r="C130" s="51"/>
      <c r="D130" s="51"/>
      <c r="E130" s="52" t="s">
        <v>49</v>
      </c>
      <c r="F130" s="51"/>
      <c r="G130" s="51"/>
      <c r="H130" s="53"/>
      <c r="I130" s="51"/>
      <c r="J130" s="53"/>
      <c r="K130" s="51"/>
      <c r="L130" s="51"/>
      <c r="M130" s="12"/>
      <c r="N130" s="2"/>
      <c r="O130" s="2"/>
      <c r="P130" s="2"/>
      <c r="Q130" s="2"/>
    </row>
    <row r="131" thickTop="1" thickBot="1" ht="25" customHeight="1">
      <c r="A131" s="9"/>
      <c r="B131" s="1"/>
      <c r="C131" s="59">
        <v>1</v>
      </c>
      <c r="D131" s="1"/>
      <c r="E131" s="60" t="s">
        <v>75</v>
      </c>
      <c r="F131" s="1"/>
      <c r="G131" s="61" t="s">
        <v>68</v>
      </c>
      <c r="H131" s="62">
        <v>0</v>
      </c>
      <c r="I131" s="61" t="s">
        <v>69</v>
      </c>
      <c r="J131" s="63">
        <f>(L131-H131)</f>
        <v>0</v>
      </c>
      <c r="K131" s="61" t="s">
        <v>70</v>
      </c>
      <c r="L131" s="64">
        <v>0</v>
      </c>
      <c r="M131" s="12"/>
      <c r="N131" s="2"/>
      <c r="O131" s="2"/>
      <c r="P131" s="2"/>
      <c r="Q131" s="33">
        <f>0+Q59+Q63+Q67+Q71+Q75+Q79+Q83+Q87+Q91+Q95+Q99+Q103+Q107+Q111+Q115+Q119+Q123+Q127</f>
        <v>0</v>
      </c>
      <c r="R131" s="27">
        <f>0+R59+R63+R67+R71+R75+R79+R83+R87+R91+R95+R99+R103+R107+R111+R115+R119+R123+R127</f>
        <v>0</v>
      </c>
      <c r="S131" s="65">
        <f>Q131*(1+J131)+R131</f>
        <v>0</v>
      </c>
    </row>
    <row r="132" thickTop="1" thickBot="1" ht="25" customHeight="1">
      <c r="A132" s="9"/>
      <c r="B132" s="66"/>
      <c r="C132" s="66"/>
      <c r="D132" s="66"/>
      <c r="E132" s="66"/>
      <c r="F132" s="66"/>
      <c r="G132" s="67" t="s">
        <v>71</v>
      </c>
      <c r="H132" s="68">
        <v>0</v>
      </c>
      <c r="I132" s="67" t="s">
        <v>72</v>
      </c>
      <c r="J132" s="69">
        <v>0</v>
      </c>
      <c r="K132" s="67" t="s">
        <v>73</v>
      </c>
      <c r="L132" s="70">
        <v>0</v>
      </c>
      <c r="M132" s="12"/>
      <c r="N132" s="2"/>
      <c r="O132" s="2"/>
      <c r="P132" s="2"/>
      <c r="Q132" s="2"/>
    </row>
    <row r="133" ht="40" customHeight="1">
      <c r="A133" s="9"/>
      <c r="B133" s="75" t="s">
        <v>162</v>
      </c>
      <c r="C133" s="1"/>
      <c r="D133" s="1"/>
      <c r="E133" s="1"/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1">
        <v>25</v>
      </c>
      <c r="C134" s="42" t="s">
        <v>163</v>
      </c>
      <c r="D134" s="42"/>
      <c r="E134" s="42" t="s">
        <v>164</v>
      </c>
      <c r="F134" s="42" t="s">
        <v>7</v>
      </c>
      <c r="G134" s="43" t="s">
        <v>125</v>
      </c>
      <c r="H134" s="44">
        <v>434.39999999999998</v>
      </c>
      <c r="I134" s="25">
        <v>0</v>
      </c>
      <c r="J134" s="45">
        <v>0</v>
      </c>
      <c r="K134" s="46">
        <v>0.20999999999999999</v>
      </c>
      <c r="L134" s="47">
        <v>0</v>
      </c>
      <c r="M134" s="12"/>
      <c r="N134" s="2"/>
      <c r="O134" s="2"/>
      <c r="P134" s="2"/>
      <c r="Q134" s="33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48" t="s">
        <v>44</v>
      </c>
      <c r="C135" s="1"/>
      <c r="D135" s="1"/>
      <c r="E135" s="49" t="s">
        <v>7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46</v>
      </c>
      <c r="C136" s="1"/>
      <c r="D136" s="1"/>
      <c r="E136" s="49" t="s">
        <v>165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48</v>
      </c>
      <c r="C137" s="51"/>
      <c r="D137" s="51"/>
      <c r="E137" s="52" t="s">
        <v>49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>
      <c r="A138" s="9"/>
      <c r="B138" s="41">
        <v>26</v>
      </c>
      <c r="C138" s="42" t="s">
        <v>166</v>
      </c>
      <c r="D138" s="42"/>
      <c r="E138" s="42" t="s">
        <v>167</v>
      </c>
      <c r="F138" s="42" t="s">
        <v>7</v>
      </c>
      <c r="G138" s="43" t="s">
        <v>105</v>
      </c>
      <c r="H138" s="54">
        <v>781.91999999999996</v>
      </c>
      <c r="I138" s="55">
        <v>0</v>
      </c>
      <c r="J138" s="56">
        <v>0</v>
      </c>
      <c r="K138" s="57">
        <v>0.20999999999999999</v>
      </c>
      <c r="L138" s="58"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44</v>
      </c>
      <c r="C139" s="1"/>
      <c r="D139" s="1"/>
      <c r="E139" s="49" t="s">
        <v>7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46</v>
      </c>
      <c r="C140" s="1"/>
      <c r="D140" s="1"/>
      <c r="E140" s="49" t="s">
        <v>168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 thickBot="1">
      <c r="A141" s="9"/>
      <c r="B141" s="50" t="s">
        <v>48</v>
      </c>
      <c r="C141" s="51"/>
      <c r="D141" s="51"/>
      <c r="E141" s="52" t="s">
        <v>49</v>
      </c>
      <c r="F141" s="51"/>
      <c r="G141" s="51"/>
      <c r="H141" s="53"/>
      <c r="I141" s="51"/>
      <c r="J141" s="53"/>
      <c r="K141" s="51"/>
      <c r="L141" s="51"/>
      <c r="M141" s="12"/>
      <c r="N141" s="2"/>
      <c r="O141" s="2"/>
      <c r="P141" s="2"/>
      <c r="Q141" s="2"/>
    </row>
    <row r="142" thickTop="1" thickBot="1" ht="25" customHeight="1">
      <c r="A142" s="9"/>
      <c r="B142" s="1"/>
      <c r="C142" s="59">
        <v>2</v>
      </c>
      <c r="D142" s="1"/>
      <c r="E142" s="60" t="s">
        <v>76</v>
      </c>
      <c r="F142" s="1"/>
      <c r="G142" s="61" t="s">
        <v>68</v>
      </c>
      <c r="H142" s="62">
        <v>0</v>
      </c>
      <c r="I142" s="61" t="s">
        <v>69</v>
      </c>
      <c r="J142" s="63">
        <f>(L142-H142)</f>
        <v>0</v>
      </c>
      <c r="K142" s="61" t="s">
        <v>70</v>
      </c>
      <c r="L142" s="64">
        <v>0</v>
      </c>
      <c r="M142" s="12"/>
      <c r="N142" s="2"/>
      <c r="O142" s="2"/>
      <c r="P142" s="2"/>
      <c r="Q142" s="33">
        <f>0+Q134+Q138</f>
        <v>0</v>
      </c>
      <c r="R142" s="27">
        <f>0+R134+R138</f>
        <v>0</v>
      </c>
      <c r="S142" s="65">
        <f>Q142*(1+J142)+R142</f>
        <v>0</v>
      </c>
    </row>
    <row r="143" thickTop="1" thickBot="1" ht="25" customHeight="1">
      <c r="A143" s="9"/>
      <c r="B143" s="66"/>
      <c r="C143" s="66"/>
      <c r="D143" s="66"/>
      <c r="E143" s="66"/>
      <c r="F143" s="66"/>
      <c r="G143" s="67" t="s">
        <v>71</v>
      </c>
      <c r="H143" s="68">
        <v>0</v>
      </c>
      <c r="I143" s="67" t="s">
        <v>72</v>
      </c>
      <c r="J143" s="69">
        <v>0</v>
      </c>
      <c r="K143" s="67" t="s">
        <v>73</v>
      </c>
      <c r="L143" s="70">
        <v>0</v>
      </c>
      <c r="M143" s="12"/>
      <c r="N143" s="2"/>
      <c r="O143" s="2"/>
      <c r="P143" s="2"/>
      <c r="Q143" s="2"/>
    </row>
    <row r="144" ht="40" customHeight="1">
      <c r="A144" s="9"/>
      <c r="B144" s="75" t="s">
        <v>169</v>
      </c>
      <c r="C144" s="1"/>
      <c r="D144" s="1"/>
      <c r="E144" s="1"/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1">
        <v>27</v>
      </c>
      <c r="C145" s="42" t="s">
        <v>170</v>
      </c>
      <c r="D145" s="42"/>
      <c r="E145" s="42" t="s">
        <v>171</v>
      </c>
      <c r="F145" s="42" t="s">
        <v>7</v>
      </c>
      <c r="G145" s="43" t="s">
        <v>83</v>
      </c>
      <c r="H145" s="44">
        <v>1.8</v>
      </c>
      <c r="I145" s="25">
        <v>0</v>
      </c>
      <c r="J145" s="45">
        <v>0</v>
      </c>
      <c r="K145" s="46">
        <v>0.20999999999999999</v>
      </c>
      <c r="L145" s="47">
        <v>0</v>
      </c>
      <c r="M145" s="12"/>
      <c r="N145" s="2"/>
      <c r="O145" s="2"/>
      <c r="P145" s="2"/>
      <c r="Q145" s="33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48" t="s">
        <v>44</v>
      </c>
      <c r="C146" s="1"/>
      <c r="D146" s="1"/>
      <c r="E146" s="49" t="s">
        <v>172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>
      <c r="A147" s="9"/>
      <c r="B147" s="48" t="s">
        <v>46</v>
      </c>
      <c r="C147" s="1"/>
      <c r="D147" s="1"/>
      <c r="E147" s="49" t="s">
        <v>173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 thickBot="1">
      <c r="A148" s="9"/>
      <c r="B148" s="50" t="s">
        <v>48</v>
      </c>
      <c r="C148" s="51"/>
      <c r="D148" s="51"/>
      <c r="E148" s="52" t="s">
        <v>49</v>
      </c>
      <c r="F148" s="51"/>
      <c r="G148" s="51"/>
      <c r="H148" s="53"/>
      <c r="I148" s="51"/>
      <c r="J148" s="53"/>
      <c r="K148" s="51"/>
      <c r="L148" s="51"/>
      <c r="M148" s="12"/>
      <c r="N148" s="2"/>
      <c r="O148" s="2"/>
      <c r="P148" s="2"/>
      <c r="Q148" s="2"/>
    </row>
    <row r="149" thickTop="1">
      <c r="A149" s="9"/>
      <c r="B149" s="41">
        <v>28</v>
      </c>
      <c r="C149" s="42" t="s">
        <v>174</v>
      </c>
      <c r="D149" s="42"/>
      <c r="E149" s="42" t="s">
        <v>175</v>
      </c>
      <c r="F149" s="42" t="s">
        <v>7</v>
      </c>
      <c r="G149" s="43" t="s">
        <v>83</v>
      </c>
      <c r="H149" s="54">
        <v>4.0999999999999996</v>
      </c>
      <c r="I149" s="55">
        <v>0</v>
      </c>
      <c r="J149" s="56">
        <v>0</v>
      </c>
      <c r="K149" s="57">
        <v>0.20999999999999999</v>
      </c>
      <c r="L149" s="58">
        <v>0</v>
      </c>
      <c r="M149" s="12"/>
      <c r="N149" s="2"/>
      <c r="O149" s="2"/>
      <c r="P149" s="2"/>
      <c r="Q149" s="33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48" t="s">
        <v>44</v>
      </c>
      <c r="C150" s="1"/>
      <c r="D150" s="1"/>
      <c r="E150" s="49" t="s">
        <v>176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46</v>
      </c>
      <c r="C151" s="1"/>
      <c r="D151" s="1"/>
      <c r="E151" s="49" t="s">
        <v>177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48</v>
      </c>
      <c r="C152" s="51"/>
      <c r="D152" s="51"/>
      <c r="E152" s="52" t="s">
        <v>49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>
      <c r="A153" s="9"/>
      <c r="B153" s="41">
        <v>10001</v>
      </c>
      <c r="C153" s="42" t="s">
        <v>178</v>
      </c>
      <c r="D153" s="42"/>
      <c r="E153" s="42" t="s">
        <v>179</v>
      </c>
      <c r="F153" s="42" t="s">
        <v>7</v>
      </c>
      <c r="G153" s="43" t="s">
        <v>83</v>
      </c>
      <c r="H153" s="54">
        <v>0.26000000000000001</v>
      </c>
      <c r="I153" s="55">
        <v>0</v>
      </c>
      <c r="J153" s="56">
        <v>0</v>
      </c>
      <c r="K153" s="57">
        <v>0.20999999999999999</v>
      </c>
      <c r="L153" s="58"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48" t="s">
        <v>44</v>
      </c>
      <c r="C154" s="1"/>
      <c r="D154" s="1"/>
      <c r="E154" s="49" t="s">
        <v>7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46</v>
      </c>
      <c r="C155" s="1"/>
      <c r="D155" s="1"/>
      <c r="E155" s="49" t="s">
        <v>180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 thickBot="1">
      <c r="A156" s="9"/>
      <c r="B156" s="50" t="s">
        <v>48</v>
      </c>
      <c r="C156" s="51"/>
      <c r="D156" s="51"/>
      <c r="E156" s="52" t="s">
        <v>49</v>
      </c>
      <c r="F156" s="51"/>
      <c r="G156" s="51"/>
      <c r="H156" s="53"/>
      <c r="I156" s="51"/>
      <c r="J156" s="53"/>
      <c r="K156" s="51"/>
      <c r="L156" s="51"/>
      <c r="M156" s="12"/>
      <c r="N156" s="2"/>
      <c r="O156" s="2"/>
      <c r="P156" s="2"/>
      <c r="Q156" s="2"/>
    </row>
    <row r="157" thickTop="1" thickBot="1" ht="25" customHeight="1">
      <c r="A157" s="9"/>
      <c r="B157" s="1"/>
      <c r="C157" s="59">
        <v>4</v>
      </c>
      <c r="D157" s="1"/>
      <c r="E157" s="60" t="s">
        <v>77</v>
      </c>
      <c r="F157" s="1"/>
      <c r="G157" s="61" t="s">
        <v>68</v>
      </c>
      <c r="H157" s="62">
        <v>0</v>
      </c>
      <c r="I157" s="61" t="s">
        <v>69</v>
      </c>
      <c r="J157" s="63">
        <f>(L157-H157)</f>
        <v>0</v>
      </c>
      <c r="K157" s="61" t="s">
        <v>70</v>
      </c>
      <c r="L157" s="64">
        <v>0</v>
      </c>
      <c r="M157" s="12"/>
      <c r="N157" s="2"/>
      <c r="O157" s="2"/>
      <c r="P157" s="2"/>
      <c r="Q157" s="33">
        <f>0+Q145+Q149+Q153</f>
        <v>0</v>
      </c>
      <c r="R157" s="27">
        <f>0+R145+R149+R153</f>
        <v>0</v>
      </c>
      <c r="S157" s="65">
        <f>Q157*(1+J157)+R157</f>
        <v>0</v>
      </c>
    </row>
    <row r="158" thickTop="1" thickBot="1" ht="25" customHeight="1">
      <c r="A158" s="9"/>
      <c r="B158" s="66"/>
      <c r="C158" s="66"/>
      <c r="D158" s="66"/>
      <c r="E158" s="66"/>
      <c r="F158" s="66"/>
      <c r="G158" s="67" t="s">
        <v>71</v>
      </c>
      <c r="H158" s="68">
        <v>0</v>
      </c>
      <c r="I158" s="67" t="s">
        <v>72</v>
      </c>
      <c r="J158" s="69">
        <v>0</v>
      </c>
      <c r="K158" s="67" t="s">
        <v>73</v>
      </c>
      <c r="L158" s="70">
        <v>0</v>
      </c>
      <c r="M158" s="12"/>
      <c r="N158" s="2"/>
      <c r="O158" s="2"/>
      <c r="P158" s="2"/>
      <c r="Q158" s="2"/>
    </row>
    <row r="159" ht="40" customHeight="1">
      <c r="A159" s="9"/>
      <c r="B159" s="75" t="s">
        <v>181</v>
      </c>
      <c r="C159" s="1"/>
      <c r="D159" s="1"/>
      <c r="E159" s="1"/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1">
        <v>29</v>
      </c>
      <c r="C160" s="42" t="s">
        <v>182</v>
      </c>
      <c r="D160" s="42"/>
      <c r="E160" s="42" t="s">
        <v>183</v>
      </c>
      <c r="F160" s="42" t="s">
        <v>7</v>
      </c>
      <c r="G160" s="43" t="s">
        <v>105</v>
      </c>
      <c r="H160" s="44">
        <v>5438.6850000000004</v>
      </c>
      <c r="I160" s="25">
        <v>0</v>
      </c>
      <c r="J160" s="45">
        <v>0</v>
      </c>
      <c r="K160" s="46">
        <v>0.20999999999999999</v>
      </c>
      <c r="L160" s="47">
        <v>0</v>
      </c>
      <c r="M160" s="12"/>
      <c r="N160" s="2"/>
      <c r="O160" s="2"/>
      <c r="P160" s="2"/>
      <c r="Q160" s="33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48" t="s">
        <v>44</v>
      </c>
      <c r="C161" s="1"/>
      <c r="D161" s="1"/>
      <c r="E161" s="49" t="s">
        <v>7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>
      <c r="A162" s="9"/>
      <c r="B162" s="48" t="s">
        <v>46</v>
      </c>
      <c r="C162" s="1"/>
      <c r="D162" s="1"/>
      <c r="E162" s="49" t="s">
        <v>184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 thickBot="1">
      <c r="A163" s="9"/>
      <c r="B163" s="50" t="s">
        <v>48</v>
      </c>
      <c r="C163" s="51"/>
      <c r="D163" s="51"/>
      <c r="E163" s="52" t="s">
        <v>49</v>
      </c>
      <c r="F163" s="51"/>
      <c r="G163" s="51"/>
      <c r="H163" s="53"/>
      <c r="I163" s="51"/>
      <c r="J163" s="53"/>
      <c r="K163" s="51"/>
      <c r="L163" s="51"/>
      <c r="M163" s="12"/>
      <c r="N163" s="2"/>
      <c r="O163" s="2"/>
      <c r="P163" s="2"/>
      <c r="Q163" s="2"/>
    </row>
    <row r="164" thickTop="1">
      <c r="A164" s="9"/>
      <c r="B164" s="41">
        <v>30</v>
      </c>
      <c r="C164" s="42" t="s">
        <v>185</v>
      </c>
      <c r="D164" s="42"/>
      <c r="E164" s="42" t="s">
        <v>186</v>
      </c>
      <c r="F164" s="42" t="s">
        <v>7</v>
      </c>
      <c r="G164" s="43" t="s">
        <v>105</v>
      </c>
      <c r="H164" s="54">
        <v>53</v>
      </c>
      <c r="I164" s="55">
        <v>0</v>
      </c>
      <c r="J164" s="56">
        <v>0</v>
      </c>
      <c r="K164" s="57">
        <v>0.20999999999999999</v>
      </c>
      <c r="L164" s="58">
        <v>0</v>
      </c>
      <c r="M164" s="12"/>
      <c r="N164" s="2"/>
      <c r="O164" s="2"/>
      <c r="P164" s="2"/>
      <c r="Q164" s="33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48" t="s">
        <v>44</v>
      </c>
      <c r="C165" s="1"/>
      <c r="D165" s="1"/>
      <c r="E165" s="49" t="s">
        <v>187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>
      <c r="A166" s="9"/>
      <c r="B166" s="48" t="s">
        <v>46</v>
      </c>
      <c r="C166" s="1"/>
      <c r="D166" s="1"/>
      <c r="E166" s="49" t="s">
        <v>188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 thickBot="1">
      <c r="A167" s="9"/>
      <c r="B167" s="50" t="s">
        <v>48</v>
      </c>
      <c r="C167" s="51"/>
      <c r="D167" s="51"/>
      <c r="E167" s="52" t="s">
        <v>49</v>
      </c>
      <c r="F167" s="51"/>
      <c r="G167" s="51"/>
      <c r="H167" s="53"/>
      <c r="I167" s="51"/>
      <c r="J167" s="53"/>
      <c r="K167" s="51"/>
      <c r="L167" s="51"/>
      <c r="M167" s="12"/>
      <c r="N167" s="2"/>
      <c r="O167" s="2"/>
      <c r="P167" s="2"/>
      <c r="Q167" s="2"/>
    </row>
    <row r="168" thickTop="1">
      <c r="A168" s="9"/>
      <c r="B168" s="41">
        <v>31</v>
      </c>
      <c r="C168" s="42" t="s">
        <v>189</v>
      </c>
      <c r="D168" s="42"/>
      <c r="E168" s="42" t="s">
        <v>190</v>
      </c>
      <c r="F168" s="42" t="s">
        <v>7</v>
      </c>
      <c r="G168" s="43" t="s">
        <v>105</v>
      </c>
      <c r="H168" s="54">
        <v>5805.3000000000002</v>
      </c>
      <c r="I168" s="55">
        <v>0</v>
      </c>
      <c r="J168" s="56">
        <v>0</v>
      </c>
      <c r="K168" s="57">
        <v>0.20999999999999999</v>
      </c>
      <c r="L168" s="58"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48" t="s">
        <v>44</v>
      </c>
      <c r="C169" s="1"/>
      <c r="D169" s="1"/>
      <c r="E169" s="49" t="s">
        <v>187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46</v>
      </c>
      <c r="C170" s="1"/>
      <c r="D170" s="1"/>
      <c r="E170" s="49" t="s">
        <v>191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 thickBot="1">
      <c r="A171" s="9"/>
      <c r="B171" s="50" t="s">
        <v>48</v>
      </c>
      <c r="C171" s="51"/>
      <c r="D171" s="51"/>
      <c r="E171" s="52" t="s">
        <v>49</v>
      </c>
      <c r="F171" s="51"/>
      <c r="G171" s="51"/>
      <c r="H171" s="53"/>
      <c r="I171" s="51"/>
      <c r="J171" s="53"/>
      <c r="K171" s="51"/>
      <c r="L171" s="51"/>
      <c r="M171" s="12"/>
      <c r="N171" s="2"/>
      <c r="O171" s="2"/>
      <c r="P171" s="2"/>
      <c r="Q171" s="2"/>
    </row>
    <row r="172" thickTop="1">
      <c r="A172" s="9"/>
      <c r="B172" s="41">
        <v>32</v>
      </c>
      <c r="C172" s="42" t="s">
        <v>192</v>
      </c>
      <c r="D172" s="42"/>
      <c r="E172" s="42" t="s">
        <v>193</v>
      </c>
      <c r="F172" s="42" t="s">
        <v>7</v>
      </c>
      <c r="G172" s="43" t="s">
        <v>83</v>
      </c>
      <c r="H172" s="54">
        <v>8.1799999999999997</v>
      </c>
      <c r="I172" s="55">
        <v>0</v>
      </c>
      <c r="J172" s="56">
        <v>0</v>
      </c>
      <c r="K172" s="57">
        <v>0.20999999999999999</v>
      </c>
      <c r="L172" s="58">
        <v>0</v>
      </c>
      <c r="M172" s="12"/>
      <c r="N172" s="2"/>
      <c r="O172" s="2"/>
      <c r="P172" s="2"/>
      <c r="Q172" s="33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48" t="s">
        <v>44</v>
      </c>
      <c r="C173" s="1"/>
      <c r="D173" s="1"/>
      <c r="E173" s="49" t="s">
        <v>7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>
      <c r="A174" s="9"/>
      <c r="B174" s="48" t="s">
        <v>46</v>
      </c>
      <c r="C174" s="1"/>
      <c r="D174" s="1"/>
      <c r="E174" s="49" t="s">
        <v>194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 thickBot="1">
      <c r="A175" s="9"/>
      <c r="B175" s="50" t="s">
        <v>48</v>
      </c>
      <c r="C175" s="51"/>
      <c r="D175" s="51"/>
      <c r="E175" s="52" t="s">
        <v>49</v>
      </c>
      <c r="F175" s="51"/>
      <c r="G175" s="51"/>
      <c r="H175" s="53"/>
      <c r="I175" s="51"/>
      <c r="J175" s="53"/>
      <c r="K175" s="51"/>
      <c r="L175" s="51"/>
      <c r="M175" s="12"/>
      <c r="N175" s="2"/>
      <c r="O175" s="2"/>
      <c r="P175" s="2"/>
      <c r="Q175" s="2"/>
    </row>
    <row r="176" thickTop="1">
      <c r="A176" s="9"/>
      <c r="B176" s="41">
        <v>33</v>
      </c>
      <c r="C176" s="42" t="s">
        <v>195</v>
      </c>
      <c r="D176" s="42"/>
      <c r="E176" s="42" t="s">
        <v>196</v>
      </c>
      <c r="F176" s="42" t="s">
        <v>7</v>
      </c>
      <c r="G176" s="43" t="s">
        <v>105</v>
      </c>
      <c r="H176" s="54">
        <v>98.200000000000003</v>
      </c>
      <c r="I176" s="55">
        <v>0</v>
      </c>
      <c r="J176" s="56">
        <v>0</v>
      </c>
      <c r="K176" s="57">
        <v>0.20999999999999999</v>
      </c>
      <c r="L176" s="58">
        <v>0</v>
      </c>
      <c r="M176" s="12"/>
      <c r="N176" s="2"/>
      <c r="O176" s="2"/>
      <c r="P176" s="2"/>
      <c r="Q176" s="33">
        <f>IF(ISNUMBER(K176),IF(H176&gt;0,IF(I176&gt;0,J176,0),0),0)</f>
        <v>0</v>
      </c>
      <c r="R176" s="27">
        <f>IF(ISNUMBER(K176)=FALSE,J176,0)</f>
        <v>0</v>
      </c>
    </row>
    <row r="177">
      <c r="A177" s="9"/>
      <c r="B177" s="48" t="s">
        <v>44</v>
      </c>
      <c r="C177" s="1"/>
      <c r="D177" s="1"/>
      <c r="E177" s="49" t="s">
        <v>7</v>
      </c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>
      <c r="A178" s="9"/>
      <c r="B178" s="48" t="s">
        <v>46</v>
      </c>
      <c r="C178" s="1"/>
      <c r="D178" s="1"/>
      <c r="E178" s="49" t="s">
        <v>197</v>
      </c>
      <c r="F178" s="1"/>
      <c r="G178" s="1"/>
      <c r="H178" s="40"/>
      <c r="I178" s="1"/>
      <c r="J178" s="40"/>
      <c r="K178" s="1"/>
      <c r="L178" s="1"/>
      <c r="M178" s="12"/>
      <c r="N178" s="2"/>
      <c r="O178" s="2"/>
      <c r="P178" s="2"/>
      <c r="Q178" s="2"/>
    </row>
    <row r="179" thickBot="1">
      <c r="A179" s="9"/>
      <c r="B179" s="50" t="s">
        <v>48</v>
      </c>
      <c r="C179" s="51"/>
      <c r="D179" s="51"/>
      <c r="E179" s="52" t="s">
        <v>49</v>
      </c>
      <c r="F179" s="51"/>
      <c r="G179" s="51"/>
      <c r="H179" s="53"/>
      <c r="I179" s="51"/>
      <c r="J179" s="53"/>
      <c r="K179" s="51"/>
      <c r="L179" s="51"/>
      <c r="M179" s="12"/>
      <c r="N179" s="2"/>
      <c r="O179" s="2"/>
      <c r="P179" s="2"/>
      <c r="Q179" s="2"/>
    </row>
    <row r="180" thickTop="1">
      <c r="A180" s="9"/>
      <c r="B180" s="41">
        <v>34</v>
      </c>
      <c r="C180" s="42" t="s">
        <v>198</v>
      </c>
      <c r="D180" s="42"/>
      <c r="E180" s="42" t="s">
        <v>199</v>
      </c>
      <c r="F180" s="42" t="s">
        <v>7</v>
      </c>
      <c r="G180" s="43" t="s">
        <v>105</v>
      </c>
      <c r="H180" s="54">
        <v>5438.6850000000004</v>
      </c>
      <c r="I180" s="55">
        <v>0</v>
      </c>
      <c r="J180" s="56">
        <v>0</v>
      </c>
      <c r="K180" s="57">
        <v>0.20999999999999999</v>
      </c>
      <c r="L180" s="58">
        <v>0</v>
      </c>
      <c r="M180" s="12"/>
      <c r="N180" s="2"/>
      <c r="O180" s="2"/>
      <c r="P180" s="2"/>
      <c r="Q180" s="33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48" t="s">
        <v>44</v>
      </c>
      <c r="C181" s="1"/>
      <c r="D181" s="1"/>
      <c r="E181" s="49" t="s">
        <v>7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>
      <c r="A182" s="9"/>
      <c r="B182" s="48" t="s">
        <v>46</v>
      </c>
      <c r="C182" s="1"/>
      <c r="D182" s="1"/>
      <c r="E182" s="49" t="s">
        <v>184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 thickBot="1">
      <c r="A183" s="9"/>
      <c r="B183" s="50" t="s">
        <v>48</v>
      </c>
      <c r="C183" s="51"/>
      <c r="D183" s="51"/>
      <c r="E183" s="52" t="s">
        <v>49</v>
      </c>
      <c r="F183" s="51"/>
      <c r="G183" s="51"/>
      <c r="H183" s="53"/>
      <c r="I183" s="51"/>
      <c r="J183" s="53"/>
      <c r="K183" s="51"/>
      <c r="L183" s="51"/>
      <c r="M183" s="12"/>
      <c r="N183" s="2"/>
      <c r="O183" s="2"/>
      <c r="P183" s="2"/>
      <c r="Q183" s="2"/>
    </row>
    <row r="184" thickTop="1">
      <c r="A184" s="9"/>
      <c r="B184" s="41">
        <v>35</v>
      </c>
      <c r="C184" s="42" t="s">
        <v>200</v>
      </c>
      <c r="D184" s="42"/>
      <c r="E184" s="42" t="s">
        <v>201</v>
      </c>
      <c r="F184" s="42" t="s">
        <v>7</v>
      </c>
      <c r="G184" s="43" t="s">
        <v>105</v>
      </c>
      <c r="H184" s="54">
        <v>5346.2939999999999</v>
      </c>
      <c r="I184" s="55">
        <v>0</v>
      </c>
      <c r="J184" s="56">
        <v>0</v>
      </c>
      <c r="K184" s="57">
        <v>0.20999999999999999</v>
      </c>
      <c r="L184" s="58">
        <v>0</v>
      </c>
      <c r="M184" s="12"/>
      <c r="N184" s="2"/>
      <c r="O184" s="2"/>
      <c r="P184" s="2"/>
      <c r="Q184" s="33">
        <f>IF(ISNUMBER(K184),IF(H184&gt;0,IF(I184&gt;0,J184,0),0),0)</f>
        <v>0</v>
      </c>
      <c r="R184" s="27">
        <f>IF(ISNUMBER(K184)=FALSE,J184,0)</f>
        <v>0</v>
      </c>
    </row>
    <row r="185">
      <c r="A185" s="9"/>
      <c r="B185" s="48" t="s">
        <v>44</v>
      </c>
      <c r="C185" s="1"/>
      <c r="D185" s="1"/>
      <c r="E185" s="49" t="s">
        <v>202</v>
      </c>
      <c r="F185" s="1"/>
      <c r="G185" s="1"/>
      <c r="H185" s="40"/>
      <c r="I185" s="1"/>
      <c r="J185" s="40"/>
      <c r="K185" s="1"/>
      <c r="L185" s="1"/>
      <c r="M185" s="12"/>
      <c r="N185" s="2"/>
      <c r="O185" s="2"/>
      <c r="P185" s="2"/>
      <c r="Q185" s="2"/>
    </row>
    <row r="186">
      <c r="A186" s="9"/>
      <c r="B186" s="48" t="s">
        <v>46</v>
      </c>
      <c r="C186" s="1"/>
      <c r="D186" s="1"/>
      <c r="E186" s="49" t="s">
        <v>203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 thickBot="1">
      <c r="A187" s="9"/>
      <c r="B187" s="50" t="s">
        <v>48</v>
      </c>
      <c r="C187" s="51"/>
      <c r="D187" s="51"/>
      <c r="E187" s="52" t="s">
        <v>49</v>
      </c>
      <c r="F187" s="51"/>
      <c r="G187" s="51"/>
      <c r="H187" s="53"/>
      <c r="I187" s="51"/>
      <c r="J187" s="53"/>
      <c r="K187" s="51"/>
      <c r="L187" s="51"/>
      <c r="M187" s="12"/>
      <c r="N187" s="2"/>
      <c r="O187" s="2"/>
      <c r="P187" s="2"/>
      <c r="Q187" s="2"/>
    </row>
    <row r="188" thickTop="1">
      <c r="A188" s="9"/>
      <c r="B188" s="41">
        <v>36</v>
      </c>
      <c r="C188" s="42" t="s">
        <v>204</v>
      </c>
      <c r="D188" s="42"/>
      <c r="E188" s="42" t="s">
        <v>205</v>
      </c>
      <c r="F188" s="42" t="s">
        <v>7</v>
      </c>
      <c r="G188" s="43" t="s">
        <v>105</v>
      </c>
      <c r="H188" s="54">
        <v>5242.6999999999998</v>
      </c>
      <c r="I188" s="55">
        <v>0</v>
      </c>
      <c r="J188" s="56">
        <v>0</v>
      </c>
      <c r="K188" s="57">
        <v>0.20999999999999999</v>
      </c>
      <c r="L188" s="58">
        <v>0</v>
      </c>
      <c r="M188" s="12"/>
      <c r="N188" s="2"/>
      <c r="O188" s="2"/>
      <c r="P188" s="2"/>
      <c r="Q188" s="33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48" t="s">
        <v>44</v>
      </c>
      <c r="C189" s="1"/>
      <c r="D189" s="1"/>
      <c r="E189" s="49" t="s">
        <v>7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>
      <c r="A190" s="9"/>
      <c r="B190" s="48" t="s">
        <v>46</v>
      </c>
      <c r="C190" s="1"/>
      <c r="D190" s="1"/>
      <c r="E190" s="49" t="s">
        <v>206</v>
      </c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 thickBot="1">
      <c r="A191" s="9"/>
      <c r="B191" s="50" t="s">
        <v>48</v>
      </c>
      <c r="C191" s="51"/>
      <c r="D191" s="51"/>
      <c r="E191" s="52" t="s">
        <v>49</v>
      </c>
      <c r="F191" s="51"/>
      <c r="G191" s="51"/>
      <c r="H191" s="53"/>
      <c r="I191" s="51"/>
      <c r="J191" s="53"/>
      <c r="K191" s="51"/>
      <c r="L191" s="51"/>
      <c r="M191" s="12"/>
      <c r="N191" s="2"/>
      <c r="O191" s="2"/>
      <c r="P191" s="2"/>
      <c r="Q191" s="2"/>
    </row>
    <row r="192" thickTop="1">
      <c r="A192" s="9"/>
      <c r="B192" s="41">
        <v>37</v>
      </c>
      <c r="C192" s="42" t="s">
        <v>207</v>
      </c>
      <c r="D192" s="42"/>
      <c r="E192" s="42" t="s">
        <v>208</v>
      </c>
      <c r="F192" s="42" t="s">
        <v>7</v>
      </c>
      <c r="G192" s="43" t="s">
        <v>105</v>
      </c>
      <c r="H192" s="54">
        <v>5346.2939999999999</v>
      </c>
      <c r="I192" s="55">
        <v>0</v>
      </c>
      <c r="J192" s="56">
        <v>0</v>
      </c>
      <c r="K192" s="57">
        <v>0.20999999999999999</v>
      </c>
      <c r="L192" s="58">
        <v>0</v>
      </c>
      <c r="M192" s="12"/>
      <c r="N192" s="2"/>
      <c r="O192" s="2"/>
      <c r="P192" s="2"/>
      <c r="Q192" s="33">
        <f>IF(ISNUMBER(K192),IF(H192&gt;0,IF(I192&gt;0,J192,0),0),0)</f>
        <v>0</v>
      </c>
      <c r="R192" s="27">
        <f>IF(ISNUMBER(K192)=FALSE,J192,0)</f>
        <v>0</v>
      </c>
    </row>
    <row r="193">
      <c r="A193" s="9"/>
      <c r="B193" s="48" t="s">
        <v>44</v>
      </c>
      <c r="C193" s="1"/>
      <c r="D193" s="1"/>
      <c r="E193" s="49" t="s">
        <v>7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>
      <c r="A194" s="9"/>
      <c r="B194" s="48" t="s">
        <v>46</v>
      </c>
      <c r="C194" s="1"/>
      <c r="D194" s="1"/>
      <c r="E194" s="49" t="s">
        <v>203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 thickBot="1">
      <c r="A195" s="9"/>
      <c r="B195" s="50" t="s">
        <v>48</v>
      </c>
      <c r="C195" s="51"/>
      <c r="D195" s="51"/>
      <c r="E195" s="52" t="s">
        <v>49</v>
      </c>
      <c r="F195" s="51"/>
      <c r="G195" s="51"/>
      <c r="H195" s="53"/>
      <c r="I195" s="51"/>
      <c r="J195" s="53"/>
      <c r="K195" s="51"/>
      <c r="L195" s="51"/>
      <c r="M195" s="12"/>
      <c r="N195" s="2"/>
      <c r="O195" s="2"/>
      <c r="P195" s="2"/>
      <c r="Q195" s="2"/>
    </row>
    <row r="196" thickTop="1">
      <c r="A196" s="9"/>
      <c r="B196" s="41">
        <v>38</v>
      </c>
      <c r="C196" s="42" t="s">
        <v>209</v>
      </c>
      <c r="D196" s="42"/>
      <c r="E196" s="42" t="s">
        <v>210</v>
      </c>
      <c r="F196" s="42" t="s">
        <v>7</v>
      </c>
      <c r="G196" s="43" t="s">
        <v>105</v>
      </c>
      <c r="H196" s="54">
        <v>53.799999999999997</v>
      </c>
      <c r="I196" s="55">
        <v>0</v>
      </c>
      <c r="J196" s="56">
        <v>0</v>
      </c>
      <c r="K196" s="57">
        <v>0.20999999999999999</v>
      </c>
      <c r="L196" s="58">
        <v>0</v>
      </c>
      <c r="M196" s="12"/>
      <c r="N196" s="2"/>
      <c r="O196" s="2"/>
      <c r="P196" s="2"/>
      <c r="Q196" s="33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48" t="s">
        <v>44</v>
      </c>
      <c r="C197" s="1"/>
      <c r="D197" s="1"/>
      <c r="E197" s="49" t="s">
        <v>7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8" t="s">
        <v>46</v>
      </c>
      <c r="C198" s="1"/>
      <c r="D198" s="1"/>
      <c r="E198" s="49" t="s">
        <v>211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 thickBot="1">
      <c r="A199" s="9"/>
      <c r="B199" s="50" t="s">
        <v>48</v>
      </c>
      <c r="C199" s="51"/>
      <c r="D199" s="51"/>
      <c r="E199" s="52" t="s">
        <v>49</v>
      </c>
      <c r="F199" s="51"/>
      <c r="G199" s="51"/>
      <c r="H199" s="53"/>
      <c r="I199" s="51"/>
      <c r="J199" s="53"/>
      <c r="K199" s="51"/>
      <c r="L199" s="51"/>
      <c r="M199" s="12"/>
      <c r="N199" s="2"/>
      <c r="O199" s="2"/>
      <c r="P199" s="2"/>
      <c r="Q199" s="2"/>
    </row>
    <row r="200" thickTop="1">
      <c r="A200" s="9"/>
      <c r="B200" s="41">
        <v>39</v>
      </c>
      <c r="C200" s="42" t="s">
        <v>212</v>
      </c>
      <c r="D200" s="42"/>
      <c r="E200" s="42" t="s">
        <v>213</v>
      </c>
      <c r="F200" s="42" t="s">
        <v>7</v>
      </c>
      <c r="G200" s="43" t="s">
        <v>105</v>
      </c>
      <c r="H200" s="54">
        <v>117.40000000000001</v>
      </c>
      <c r="I200" s="55">
        <v>0</v>
      </c>
      <c r="J200" s="56">
        <v>0</v>
      </c>
      <c r="K200" s="57">
        <v>0.20999999999999999</v>
      </c>
      <c r="L200" s="58">
        <v>0</v>
      </c>
      <c r="M200" s="12"/>
      <c r="N200" s="2"/>
      <c r="O200" s="2"/>
      <c r="P200" s="2"/>
      <c r="Q200" s="33">
        <f>IF(ISNUMBER(K200),IF(H200&gt;0,IF(I200&gt;0,J200,0),0),0)</f>
        <v>0</v>
      </c>
      <c r="R200" s="27">
        <f>IF(ISNUMBER(K200)=FALSE,J200,0)</f>
        <v>0</v>
      </c>
    </row>
    <row r="201">
      <c r="A201" s="9"/>
      <c r="B201" s="48" t="s">
        <v>44</v>
      </c>
      <c r="C201" s="1"/>
      <c r="D201" s="1"/>
      <c r="E201" s="49" t="s">
        <v>7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>
      <c r="A202" s="9"/>
      <c r="B202" s="48" t="s">
        <v>46</v>
      </c>
      <c r="C202" s="1"/>
      <c r="D202" s="1"/>
      <c r="E202" s="49" t="s">
        <v>214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 thickBot="1">
      <c r="A203" s="9"/>
      <c r="B203" s="50" t="s">
        <v>48</v>
      </c>
      <c r="C203" s="51"/>
      <c r="D203" s="51"/>
      <c r="E203" s="52" t="s">
        <v>49</v>
      </c>
      <c r="F203" s="51"/>
      <c r="G203" s="51"/>
      <c r="H203" s="53"/>
      <c r="I203" s="51"/>
      <c r="J203" s="53"/>
      <c r="K203" s="51"/>
      <c r="L203" s="51"/>
      <c r="M203" s="12"/>
      <c r="N203" s="2"/>
      <c r="O203" s="2"/>
      <c r="P203" s="2"/>
      <c r="Q203" s="2"/>
    </row>
    <row r="204" thickTop="1">
      <c r="A204" s="9"/>
      <c r="B204" s="41">
        <v>40</v>
      </c>
      <c r="C204" s="42" t="s">
        <v>215</v>
      </c>
      <c r="D204" s="42"/>
      <c r="E204" s="42" t="s">
        <v>216</v>
      </c>
      <c r="F204" s="42" t="s">
        <v>7</v>
      </c>
      <c r="G204" s="43" t="s">
        <v>105</v>
      </c>
      <c r="H204" s="54">
        <v>8.8000000000000007</v>
      </c>
      <c r="I204" s="55">
        <v>0</v>
      </c>
      <c r="J204" s="56">
        <v>0</v>
      </c>
      <c r="K204" s="57">
        <v>0.20999999999999999</v>
      </c>
      <c r="L204" s="58">
        <v>0</v>
      </c>
      <c r="M204" s="12"/>
      <c r="N204" s="2"/>
      <c r="O204" s="2"/>
      <c r="P204" s="2"/>
      <c r="Q204" s="33">
        <f>IF(ISNUMBER(K204),IF(H204&gt;0,IF(I204&gt;0,J204,0),0),0)</f>
        <v>0</v>
      </c>
      <c r="R204" s="27">
        <f>IF(ISNUMBER(K204)=FALSE,J204,0)</f>
        <v>0</v>
      </c>
    </row>
    <row r="205">
      <c r="A205" s="9"/>
      <c r="B205" s="48" t="s">
        <v>44</v>
      </c>
      <c r="C205" s="1"/>
      <c r="D205" s="1"/>
      <c r="E205" s="49" t="s">
        <v>7</v>
      </c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8" t="s">
        <v>46</v>
      </c>
      <c r="C206" s="1"/>
      <c r="D206" s="1"/>
      <c r="E206" s="49" t="s">
        <v>217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 thickBot="1">
      <c r="A207" s="9"/>
      <c r="B207" s="50" t="s">
        <v>48</v>
      </c>
      <c r="C207" s="51"/>
      <c r="D207" s="51"/>
      <c r="E207" s="52" t="s">
        <v>49</v>
      </c>
      <c r="F207" s="51"/>
      <c r="G207" s="51"/>
      <c r="H207" s="53"/>
      <c r="I207" s="51"/>
      <c r="J207" s="53"/>
      <c r="K207" s="51"/>
      <c r="L207" s="51"/>
      <c r="M207" s="12"/>
      <c r="N207" s="2"/>
      <c r="O207" s="2"/>
      <c r="P207" s="2"/>
      <c r="Q207" s="2"/>
    </row>
    <row r="208" thickTop="1">
      <c r="A208" s="9"/>
      <c r="B208" s="41">
        <v>41</v>
      </c>
      <c r="C208" s="42" t="s">
        <v>218</v>
      </c>
      <c r="D208" s="42"/>
      <c r="E208" s="42" t="s">
        <v>219</v>
      </c>
      <c r="F208" s="42" t="s">
        <v>7</v>
      </c>
      <c r="G208" s="43" t="s">
        <v>105</v>
      </c>
      <c r="H208" s="54">
        <v>84.799999999999997</v>
      </c>
      <c r="I208" s="55">
        <v>0</v>
      </c>
      <c r="J208" s="56">
        <v>0</v>
      </c>
      <c r="K208" s="57">
        <v>0.20999999999999999</v>
      </c>
      <c r="L208" s="58">
        <v>0</v>
      </c>
      <c r="M208" s="12"/>
      <c r="N208" s="2"/>
      <c r="O208" s="2"/>
      <c r="P208" s="2"/>
      <c r="Q208" s="33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48" t="s">
        <v>44</v>
      </c>
      <c r="C209" s="1"/>
      <c r="D209" s="1"/>
      <c r="E209" s="49" t="s">
        <v>7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>
      <c r="A210" s="9"/>
      <c r="B210" s="48" t="s">
        <v>46</v>
      </c>
      <c r="C210" s="1"/>
      <c r="D210" s="1"/>
      <c r="E210" s="49" t="s">
        <v>220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 thickBot="1">
      <c r="A211" s="9"/>
      <c r="B211" s="50" t="s">
        <v>48</v>
      </c>
      <c r="C211" s="51"/>
      <c r="D211" s="51"/>
      <c r="E211" s="52" t="s">
        <v>49</v>
      </c>
      <c r="F211" s="51"/>
      <c r="G211" s="51"/>
      <c r="H211" s="53"/>
      <c r="I211" s="51"/>
      <c r="J211" s="53"/>
      <c r="K211" s="51"/>
      <c r="L211" s="51"/>
      <c r="M211" s="12"/>
      <c r="N211" s="2"/>
      <c r="O211" s="2"/>
      <c r="P211" s="2"/>
      <c r="Q211" s="2"/>
    </row>
    <row r="212" thickTop="1" thickBot="1" ht="25" customHeight="1">
      <c r="A212" s="9"/>
      <c r="B212" s="1"/>
      <c r="C212" s="59">
        <v>5</v>
      </c>
      <c r="D212" s="1"/>
      <c r="E212" s="60" t="s">
        <v>78</v>
      </c>
      <c r="F212" s="1"/>
      <c r="G212" s="61" t="s">
        <v>68</v>
      </c>
      <c r="H212" s="62">
        <v>0</v>
      </c>
      <c r="I212" s="61" t="s">
        <v>69</v>
      </c>
      <c r="J212" s="63">
        <f>(L212-H212)</f>
        <v>0</v>
      </c>
      <c r="K212" s="61" t="s">
        <v>70</v>
      </c>
      <c r="L212" s="64">
        <v>0</v>
      </c>
      <c r="M212" s="12"/>
      <c r="N212" s="2"/>
      <c r="O212" s="2"/>
      <c r="P212" s="2"/>
      <c r="Q212" s="33">
        <f>0+Q160+Q164+Q168+Q172+Q176+Q180+Q184+Q188+Q192+Q196+Q200+Q204+Q208</f>
        <v>0</v>
      </c>
      <c r="R212" s="27">
        <f>0+R160+R164+R168+R172+R176+R180+R184+R188+R192+R196+R200+R204+R208</f>
        <v>0</v>
      </c>
      <c r="S212" s="65">
        <f>Q212*(1+J212)+R212</f>
        <v>0</v>
      </c>
    </row>
    <row r="213" thickTop="1" thickBot="1" ht="25" customHeight="1">
      <c r="A213" s="9"/>
      <c r="B213" s="66"/>
      <c r="C213" s="66"/>
      <c r="D213" s="66"/>
      <c r="E213" s="66"/>
      <c r="F213" s="66"/>
      <c r="G213" s="67" t="s">
        <v>71</v>
      </c>
      <c r="H213" s="68">
        <v>0</v>
      </c>
      <c r="I213" s="67" t="s">
        <v>72</v>
      </c>
      <c r="J213" s="69">
        <v>0</v>
      </c>
      <c r="K213" s="67" t="s">
        <v>73</v>
      </c>
      <c r="L213" s="70">
        <v>0</v>
      </c>
      <c r="M213" s="12"/>
      <c r="N213" s="2"/>
      <c r="O213" s="2"/>
      <c r="P213" s="2"/>
      <c r="Q213" s="2"/>
    </row>
    <row r="214" ht="40" customHeight="1">
      <c r="A214" s="9"/>
      <c r="B214" s="75" t="s">
        <v>221</v>
      </c>
      <c r="C214" s="1"/>
      <c r="D214" s="1"/>
      <c r="E214" s="1"/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>
      <c r="A215" s="9"/>
      <c r="B215" s="41">
        <v>42</v>
      </c>
      <c r="C215" s="42" t="s">
        <v>222</v>
      </c>
      <c r="D215" s="42"/>
      <c r="E215" s="42" t="s">
        <v>223</v>
      </c>
      <c r="F215" s="42" t="s">
        <v>7</v>
      </c>
      <c r="G215" s="43" t="s">
        <v>125</v>
      </c>
      <c r="H215" s="44">
        <v>72.799999999999997</v>
      </c>
      <c r="I215" s="25">
        <v>0</v>
      </c>
      <c r="J215" s="45">
        <v>0</v>
      </c>
      <c r="K215" s="46">
        <v>0.20999999999999999</v>
      </c>
      <c r="L215" s="47">
        <v>0</v>
      </c>
      <c r="M215" s="12"/>
      <c r="N215" s="2"/>
      <c r="O215" s="2"/>
      <c r="P215" s="2"/>
      <c r="Q215" s="33">
        <f>IF(ISNUMBER(K215),IF(H215&gt;0,IF(I215&gt;0,J215,0),0),0)</f>
        <v>0</v>
      </c>
      <c r="R215" s="27">
        <f>IF(ISNUMBER(K215)=FALSE,J215,0)</f>
        <v>0</v>
      </c>
    </row>
    <row r="216">
      <c r="A216" s="9"/>
      <c r="B216" s="48" t="s">
        <v>44</v>
      </c>
      <c r="C216" s="1"/>
      <c r="D216" s="1"/>
      <c r="E216" s="49" t="s">
        <v>224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>
      <c r="A217" s="9"/>
      <c r="B217" s="48" t="s">
        <v>46</v>
      </c>
      <c r="C217" s="1"/>
      <c r="D217" s="1"/>
      <c r="E217" s="49" t="s">
        <v>225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 thickBot="1">
      <c r="A218" s="9"/>
      <c r="B218" s="50" t="s">
        <v>48</v>
      </c>
      <c r="C218" s="51"/>
      <c r="D218" s="51"/>
      <c r="E218" s="52" t="s">
        <v>49</v>
      </c>
      <c r="F218" s="51"/>
      <c r="G218" s="51"/>
      <c r="H218" s="53"/>
      <c r="I218" s="51"/>
      <c r="J218" s="53"/>
      <c r="K218" s="51"/>
      <c r="L218" s="51"/>
      <c r="M218" s="12"/>
      <c r="N218" s="2"/>
      <c r="O218" s="2"/>
      <c r="P218" s="2"/>
      <c r="Q218" s="2"/>
    </row>
    <row r="219" thickTop="1">
      <c r="A219" s="9"/>
      <c r="B219" s="41">
        <v>43</v>
      </c>
      <c r="C219" s="42" t="s">
        <v>226</v>
      </c>
      <c r="D219" s="42"/>
      <c r="E219" s="42" t="s">
        <v>227</v>
      </c>
      <c r="F219" s="42" t="s">
        <v>7</v>
      </c>
      <c r="G219" s="43" t="s">
        <v>125</v>
      </c>
      <c r="H219" s="54">
        <v>4.5</v>
      </c>
      <c r="I219" s="55">
        <v>0</v>
      </c>
      <c r="J219" s="56">
        <v>0</v>
      </c>
      <c r="K219" s="57">
        <v>0.20999999999999999</v>
      </c>
      <c r="L219" s="58">
        <v>0</v>
      </c>
      <c r="M219" s="12"/>
      <c r="N219" s="2"/>
      <c r="O219" s="2"/>
      <c r="P219" s="2"/>
      <c r="Q219" s="33">
        <f>IF(ISNUMBER(K219),IF(H219&gt;0,IF(I219&gt;0,J219,0),0),0)</f>
        <v>0</v>
      </c>
      <c r="R219" s="27">
        <f>IF(ISNUMBER(K219)=FALSE,J219,0)</f>
        <v>0</v>
      </c>
    </row>
    <row r="220">
      <c r="A220" s="9"/>
      <c r="B220" s="48" t="s">
        <v>44</v>
      </c>
      <c r="C220" s="1"/>
      <c r="D220" s="1"/>
      <c r="E220" s="49" t="s">
        <v>224</v>
      </c>
      <c r="F220" s="1"/>
      <c r="G220" s="1"/>
      <c r="H220" s="40"/>
      <c r="I220" s="1"/>
      <c r="J220" s="40"/>
      <c r="K220" s="1"/>
      <c r="L220" s="1"/>
      <c r="M220" s="12"/>
      <c r="N220" s="2"/>
      <c r="O220" s="2"/>
      <c r="P220" s="2"/>
      <c r="Q220" s="2"/>
    </row>
    <row r="221">
      <c r="A221" s="9"/>
      <c r="B221" s="48" t="s">
        <v>46</v>
      </c>
      <c r="C221" s="1"/>
      <c r="D221" s="1"/>
      <c r="E221" s="49" t="s">
        <v>228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 thickBot="1">
      <c r="A222" s="9"/>
      <c r="B222" s="50" t="s">
        <v>48</v>
      </c>
      <c r="C222" s="51"/>
      <c r="D222" s="51"/>
      <c r="E222" s="52" t="s">
        <v>49</v>
      </c>
      <c r="F222" s="51"/>
      <c r="G222" s="51"/>
      <c r="H222" s="53"/>
      <c r="I222" s="51"/>
      <c r="J222" s="53"/>
      <c r="K222" s="51"/>
      <c r="L222" s="51"/>
      <c r="M222" s="12"/>
      <c r="N222" s="2"/>
      <c r="O222" s="2"/>
      <c r="P222" s="2"/>
      <c r="Q222" s="2"/>
    </row>
    <row r="223" thickTop="1">
      <c r="A223" s="9"/>
      <c r="B223" s="41">
        <v>44</v>
      </c>
      <c r="C223" s="42" t="s">
        <v>229</v>
      </c>
      <c r="D223" s="42"/>
      <c r="E223" s="42" t="s">
        <v>230</v>
      </c>
      <c r="F223" s="42" t="s">
        <v>7</v>
      </c>
      <c r="G223" s="43" t="s">
        <v>125</v>
      </c>
      <c r="H223" s="54">
        <v>8</v>
      </c>
      <c r="I223" s="55">
        <v>0</v>
      </c>
      <c r="J223" s="56">
        <v>0</v>
      </c>
      <c r="K223" s="57">
        <v>0.20999999999999999</v>
      </c>
      <c r="L223" s="58">
        <v>0</v>
      </c>
      <c r="M223" s="12"/>
      <c r="N223" s="2"/>
      <c r="O223" s="2"/>
      <c r="P223" s="2"/>
      <c r="Q223" s="33">
        <f>IF(ISNUMBER(K223),IF(H223&gt;0,IF(I223&gt;0,J223,0),0),0)</f>
        <v>0</v>
      </c>
      <c r="R223" s="27">
        <f>IF(ISNUMBER(K223)=FALSE,J223,0)</f>
        <v>0</v>
      </c>
    </row>
    <row r="224">
      <c r="A224" s="9"/>
      <c r="B224" s="48" t="s">
        <v>44</v>
      </c>
      <c r="C224" s="1"/>
      <c r="D224" s="1"/>
      <c r="E224" s="49" t="s">
        <v>224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>
      <c r="A225" s="9"/>
      <c r="B225" s="48" t="s">
        <v>46</v>
      </c>
      <c r="C225" s="1"/>
      <c r="D225" s="1"/>
      <c r="E225" s="49" t="s">
        <v>231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 thickBot="1">
      <c r="A226" s="9"/>
      <c r="B226" s="50" t="s">
        <v>48</v>
      </c>
      <c r="C226" s="51"/>
      <c r="D226" s="51"/>
      <c r="E226" s="52" t="s">
        <v>49</v>
      </c>
      <c r="F226" s="51"/>
      <c r="G226" s="51"/>
      <c r="H226" s="53"/>
      <c r="I226" s="51"/>
      <c r="J226" s="53"/>
      <c r="K226" s="51"/>
      <c r="L226" s="51"/>
      <c r="M226" s="12"/>
      <c r="N226" s="2"/>
      <c r="O226" s="2"/>
      <c r="P226" s="2"/>
      <c r="Q226" s="2"/>
    </row>
    <row r="227" thickTop="1">
      <c r="A227" s="9"/>
      <c r="B227" s="41">
        <v>45</v>
      </c>
      <c r="C227" s="42" t="s">
        <v>232</v>
      </c>
      <c r="D227" s="42"/>
      <c r="E227" s="42" t="s">
        <v>233</v>
      </c>
      <c r="F227" s="42" t="s">
        <v>7</v>
      </c>
      <c r="G227" s="43" t="s">
        <v>234</v>
      </c>
      <c r="H227" s="54">
        <v>19</v>
      </c>
      <c r="I227" s="55">
        <v>0</v>
      </c>
      <c r="J227" s="56">
        <v>0</v>
      </c>
      <c r="K227" s="57">
        <v>0.20999999999999999</v>
      </c>
      <c r="L227" s="58">
        <v>0</v>
      </c>
      <c r="M227" s="12"/>
      <c r="N227" s="2"/>
      <c r="O227" s="2"/>
      <c r="P227" s="2"/>
      <c r="Q227" s="33">
        <f>IF(ISNUMBER(K227),IF(H227&gt;0,IF(I227&gt;0,J227,0),0),0)</f>
        <v>0</v>
      </c>
      <c r="R227" s="27">
        <f>IF(ISNUMBER(K227)=FALSE,J227,0)</f>
        <v>0</v>
      </c>
    </row>
    <row r="228">
      <c r="A228" s="9"/>
      <c r="B228" s="48" t="s">
        <v>44</v>
      </c>
      <c r="C228" s="1"/>
      <c r="D228" s="1"/>
      <c r="E228" s="49" t="s">
        <v>235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>
      <c r="A229" s="9"/>
      <c r="B229" s="48" t="s">
        <v>46</v>
      </c>
      <c r="C229" s="1"/>
      <c r="D229" s="1"/>
      <c r="E229" s="49" t="s">
        <v>236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 thickBot="1">
      <c r="A230" s="9"/>
      <c r="B230" s="50" t="s">
        <v>48</v>
      </c>
      <c r="C230" s="51"/>
      <c r="D230" s="51"/>
      <c r="E230" s="52" t="s">
        <v>49</v>
      </c>
      <c r="F230" s="51"/>
      <c r="G230" s="51"/>
      <c r="H230" s="53"/>
      <c r="I230" s="51"/>
      <c r="J230" s="53"/>
      <c r="K230" s="51"/>
      <c r="L230" s="51"/>
      <c r="M230" s="12"/>
      <c r="N230" s="2"/>
      <c r="O230" s="2"/>
      <c r="P230" s="2"/>
      <c r="Q230" s="2"/>
    </row>
    <row r="231" thickTop="1">
      <c r="A231" s="9"/>
      <c r="B231" s="41">
        <v>46</v>
      </c>
      <c r="C231" s="42" t="s">
        <v>237</v>
      </c>
      <c r="D231" s="42"/>
      <c r="E231" s="42" t="s">
        <v>238</v>
      </c>
      <c r="F231" s="42" t="s">
        <v>7</v>
      </c>
      <c r="G231" s="43" t="s">
        <v>234</v>
      </c>
      <c r="H231" s="54">
        <v>2</v>
      </c>
      <c r="I231" s="55">
        <v>0</v>
      </c>
      <c r="J231" s="56">
        <v>0</v>
      </c>
      <c r="K231" s="57">
        <v>0.20999999999999999</v>
      </c>
      <c r="L231" s="58">
        <v>0</v>
      </c>
      <c r="M231" s="12"/>
      <c r="N231" s="2"/>
      <c r="O231" s="2"/>
      <c r="P231" s="2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48" t="s">
        <v>44</v>
      </c>
      <c r="C232" s="1"/>
      <c r="D232" s="1"/>
      <c r="E232" s="49" t="s">
        <v>239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8" t="s">
        <v>46</v>
      </c>
      <c r="C233" s="1"/>
      <c r="D233" s="1"/>
      <c r="E233" s="49" t="s">
        <v>240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 thickBot="1">
      <c r="A234" s="9"/>
      <c r="B234" s="50" t="s">
        <v>48</v>
      </c>
      <c r="C234" s="51"/>
      <c r="D234" s="51"/>
      <c r="E234" s="52" t="s">
        <v>49</v>
      </c>
      <c r="F234" s="51"/>
      <c r="G234" s="51"/>
      <c r="H234" s="53"/>
      <c r="I234" s="51"/>
      <c r="J234" s="53"/>
      <c r="K234" s="51"/>
      <c r="L234" s="51"/>
      <c r="M234" s="12"/>
      <c r="N234" s="2"/>
      <c r="O234" s="2"/>
      <c r="P234" s="2"/>
      <c r="Q234" s="2"/>
    </row>
    <row r="235" thickTop="1">
      <c r="A235" s="9"/>
      <c r="B235" s="41">
        <v>47</v>
      </c>
      <c r="C235" s="42" t="s">
        <v>241</v>
      </c>
      <c r="D235" s="42"/>
      <c r="E235" s="42" t="s">
        <v>242</v>
      </c>
      <c r="F235" s="42" t="s">
        <v>7</v>
      </c>
      <c r="G235" s="43" t="s">
        <v>234</v>
      </c>
      <c r="H235" s="54">
        <v>3</v>
      </c>
      <c r="I235" s="55">
        <v>0</v>
      </c>
      <c r="J235" s="56">
        <v>0</v>
      </c>
      <c r="K235" s="57">
        <v>0.20999999999999999</v>
      </c>
      <c r="L235" s="58">
        <v>0</v>
      </c>
      <c r="M235" s="12"/>
      <c r="N235" s="2"/>
      <c r="O235" s="2"/>
      <c r="P235" s="2"/>
      <c r="Q235" s="33">
        <f>IF(ISNUMBER(K235),IF(H235&gt;0,IF(I235&gt;0,J235,0),0),0)</f>
        <v>0</v>
      </c>
      <c r="R235" s="27">
        <f>IF(ISNUMBER(K235)=FALSE,J235,0)</f>
        <v>0</v>
      </c>
    </row>
    <row r="236">
      <c r="A236" s="9"/>
      <c r="B236" s="48" t="s">
        <v>44</v>
      </c>
      <c r="C236" s="1"/>
      <c r="D236" s="1"/>
      <c r="E236" s="49" t="s">
        <v>7</v>
      </c>
      <c r="F236" s="1"/>
      <c r="G236" s="1"/>
      <c r="H236" s="40"/>
      <c r="I236" s="1"/>
      <c r="J236" s="40"/>
      <c r="K236" s="1"/>
      <c r="L236" s="1"/>
      <c r="M236" s="12"/>
      <c r="N236" s="2"/>
      <c r="O236" s="2"/>
      <c r="P236" s="2"/>
      <c r="Q236" s="2"/>
    </row>
    <row r="237">
      <c r="A237" s="9"/>
      <c r="B237" s="48" t="s">
        <v>46</v>
      </c>
      <c r="C237" s="1"/>
      <c r="D237" s="1"/>
      <c r="E237" s="49" t="s">
        <v>243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 thickBot="1">
      <c r="A238" s="9"/>
      <c r="B238" s="50" t="s">
        <v>48</v>
      </c>
      <c r="C238" s="51"/>
      <c r="D238" s="51"/>
      <c r="E238" s="52" t="s">
        <v>49</v>
      </c>
      <c r="F238" s="51"/>
      <c r="G238" s="51"/>
      <c r="H238" s="53"/>
      <c r="I238" s="51"/>
      <c r="J238" s="53"/>
      <c r="K238" s="51"/>
      <c r="L238" s="51"/>
      <c r="M238" s="12"/>
      <c r="N238" s="2"/>
      <c r="O238" s="2"/>
      <c r="P238" s="2"/>
      <c r="Q238" s="2"/>
    </row>
    <row r="239" thickTop="1">
      <c r="A239" s="9"/>
      <c r="B239" s="41">
        <v>48</v>
      </c>
      <c r="C239" s="42" t="s">
        <v>244</v>
      </c>
      <c r="D239" s="42">
        <v>1</v>
      </c>
      <c r="E239" s="42" t="s">
        <v>245</v>
      </c>
      <c r="F239" s="42" t="s">
        <v>7</v>
      </c>
      <c r="G239" s="43" t="s">
        <v>234</v>
      </c>
      <c r="H239" s="54">
        <v>4</v>
      </c>
      <c r="I239" s="55">
        <v>0</v>
      </c>
      <c r="J239" s="56">
        <v>0</v>
      </c>
      <c r="K239" s="57">
        <v>0.20999999999999999</v>
      </c>
      <c r="L239" s="58">
        <v>0</v>
      </c>
      <c r="M239" s="12"/>
      <c r="N239" s="2"/>
      <c r="O239" s="2"/>
      <c r="P239" s="2"/>
      <c r="Q239" s="33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48" t="s">
        <v>44</v>
      </c>
      <c r="C240" s="1"/>
      <c r="D240" s="1"/>
      <c r="E240" s="49" t="s">
        <v>246</v>
      </c>
      <c r="F240" s="1"/>
      <c r="G240" s="1"/>
      <c r="H240" s="40"/>
      <c r="I240" s="1"/>
      <c r="J240" s="40"/>
      <c r="K240" s="1"/>
      <c r="L240" s="1"/>
      <c r="M240" s="12"/>
      <c r="N240" s="2"/>
      <c r="O240" s="2"/>
      <c r="P240" s="2"/>
      <c r="Q240" s="2"/>
    </row>
    <row r="241">
      <c r="A241" s="9"/>
      <c r="B241" s="48" t="s">
        <v>46</v>
      </c>
      <c r="C241" s="1"/>
      <c r="D241" s="1"/>
      <c r="E241" s="49" t="s">
        <v>247</v>
      </c>
      <c r="F241" s="1"/>
      <c r="G241" s="1"/>
      <c r="H241" s="40"/>
      <c r="I241" s="1"/>
      <c r="J241" s="40"/>
      <c r="K241" s="1"/>
      <c r="L241" s="1"/>
      <c r="M241" s="12"/>
      <c r="N241" s="2"/>
      <c r="O241" s="2"/>
      <c r="P241" s="2"/>
      <c r="Q241" s="2"/>
    </row>
    <row r="242" thickBot="1">
      <c r="A242" s="9"/>
      <c r="B242" s="50" t="s">
        <v>48</v>
      </c>
      <c r="C242" s="51"/>
      <c r="D242" s="51"/>
      <c r="E242" s="52" t="s">
        <v>49</v>
      </c>
      <c r="F242" s="51"/>
      <c r="G242" s="51"/>
      <c r="H242" s="53"/>
      <c r="I242" s="51"/>
      <c r="J242" s="53"/>
      <c r="K242" s="51"/>
      <c r="L242" s="51"/>
      <c r="M242" s="12"/>
      <c r="N242" s="2"/>
      <c r="O242" s="2"/>
      <c r="P242" s="2"/>
      <c r="Q242" s="2"/>
    </row>
    <row r="243" thickTop="1">
      <c r="A243" s="9"/>
      <c r="B243" s="41">
        <v>49</v>
      </c>
      <c r="C243" s="42" t="s">
        <v>248</v>
      </c>
      <c r="D243" s="42">
        <v>1</v>
      </c>
      <c r="E243" s="42" t="s">
        <v>249</v>
      </c>
      <c r="F243" s="42" t="s">
        <v>7</v>
      </c>
      <c r="G243" s="43" t="s">
        <v>234</v>
      </c>
      <c r="H243" s="54">
        <v>28</v>
      </c>
      <c r="I243" s="55">
        <v>0</v>
      </c>
      <c r="J243" s="56">
        <v>0</v>
      </c>
      <c r="K243" s="57">
        <v>0.20999999999999999</v>
      </c>
      <c r="L243" s="58">
        <v>0</v>
      </c>
      <c r="M243" s="12"/>
      <c r="N243" s="2"/>
      <c r="O243" s="2"/>
      <c r="P243" s="2"/>
      <c r="Q243" s="33">
        <f>IF(ISNUMBER(K243),IF(H243&gt;0,IF(I243&gt;0,J243,0),0),0)</f>
        <v>0</v>
      </c>
      <c r="R243" s="27">
        <f>IF(ISNUMBER(K243)=FALSE,J243,0)</f>
        <v>0</v>
      </c>
    </row>
    <row r="244">
      <c r="A244" s="9"/>
      <c r="B244" s="48" t="s">
        <v>44</v>
      </c>
      <c r="C244" s="1"/>
      <c r="D244" s="1"/>
      <c r="E244" s="49" t="s">
        <v>246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>
      <c r="A245" s="9"/>
      <c r="B245" s="48" t="s">
        <v>46</v>
      </c>
      <c r="C245" s="1"/>
      <c r="D245" s="1"/>
      <c r="E245" s="49" t="s">
        <v>250</v>
      </c>
      <c r="F245" s="1"/>
      <c r="G245" s="1"/>
      <c r="H245" s="40"/>
      <c r="I245" s="1"/>
      <c r="J245" s="40"/>
      <c r="K245" s="1"/>
      <c r="L245" s="1"/>
      <c r="M245" s="12"/>
      <c r="N245" s="2"/>
      <c r="O245" s="2"/>
      <c r="P245" s="2"/>
      <c r="Q245" s="2"/>
    </row>
    <row r="246" thickBot="1">
      <c r="A246" s="9"/>
      <c r="B246" s="50" t="s">
        <v>48</v>
      </c>
      <c r="C246" s="51"/>
      <c r="D246" s="51"/>
      <c r="E246" s="52" t="s">
        <v>49</v>
      </c>
      <c r="F246" s="51"/>
      <c r="G246" s="51"/>
      <c r="H246" s="53"/>
      <c r="I246" s="51"/>
      <c r="J246" s="53"/>
      <c r="K246" s="51"/>
      <c r="L246" s="51"/>
      <c r="M246" s="12"/>
      <c r="N246" s="2"/>
      <c r="O246" s="2"/>
      <c r="P246" s="2"/>
      <c r="Q246" s="2"/>
    </row>
    <row r="247" thickTop="1">
      <c r="A247" s="9"/>
      <c r="B247" s="41">
        <v>50</v>
      </c>
      <c r="C247" s="42" t="s">
        <v>251</v>
      </c>
      <c r="D247" s="42"/>
      <c r="E247" s="42" t="s">
        <v>252</v>
      </c>
      <c r="F247" s="42" t="s">
        <v>7</v>
      </c>
      <c r="G247" s="43" t="s">
        <v>234</v>
      </c>
      <c r="H247" s="54">
        <v>5</v>
      </c>
      <c r="I247" s="55">
        <v>0</v>
      </c>
      <c r="J247" s="56">
        <v>0</v>
      </c>
      <c r="K247" s="57">
        <v>0.20999999999999999</v>
      </c>
      <c r="L247" s="58">
        <v>0</v>
      </c>
      <c r="M247" s="12"/>
      <c r="N247" s="2"/>
      <c r="O247" s="2"/>
      <c r="P247" s="2"/>
      <c r="Q247" s="33">
        <f>IF(ISNUMBER(K247),IF(H247&gt;0,IF(I247&gt;0,J247,0),0),0)</f>
        <v>0</v>
      </c>
      <c r="R247" s="27">
        <f>IF(ISNUMBER(K247)=FALSE,J247,0)</f>
        <v>0</v>
      </c>
    </row>
    <row r="248">
      <c r="A248" s="9"/>
      <c r="B248" s="48" t="s">
        <v>44</v>
      </c>
      <c r="C248" s="1"/>
      <c r="D248" s="1"/>
      <c r="E248" s="49" t="s">
        <v>7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8" t="s">
        <v>46</v>
      </c>
      <c r="C249" s="1"/>
      <c r="D249" s="1"/>
      <c r="E249" s="49" t="s">
        <v>253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 thickBot="1">
      <c r="A250" s="9"/>
      <c r="B250" s="50" t="s">
        <v>48</v>
      </c>
      <c r="C250" s="51"/>
      <c r="D250" s="51"/>
      <c r="E250" s="52" t="s">
        <v>49</v>
      </c>
      <c r="F250" s="51"/>
      <c r="G250" s="51"/>
      <c r="H250" s="53"/>
      <c r="I250" s="51"/>
      <c r="J250" s="53"/>
      <c r="K250" s="51"/>
      <c r="L250" s="51"/>
      <c r="M250" s="12"/>
      <c r="N250" s="2"/>
      <c r="O250" s="2"/>
      <c r="P250" s="2"/>
      <c r="Q250" s="2"/>
    </row>
    <row r="251" thickTop="1" thickBot="1" ht="25" customHeight="1">
      <c r="A251" s="9"/>
      <c r="B251" s="1"/>
      <c r="C251" s="59">
        <v>8</v>
      </c>
      <c r="D251" s="1"/>
      <c r="E251" s="60" t="s">
        <v>79</v>
      </c>
      <c r="F251" s="1"/>
      <c r="G251" s="61" t="s">
        <v>68</v>
      </c>
      <c r="H251" s="62">
        <v>0</v>
      </c>
      <c r="I251" s="61" t="s">
        <v>69</v>
      </c>
      <c r="J251" s="63">
        <f>(L251-H251)</f>
        <v>0</v>
      </c>
      <c r="K251" s="61" t="s">
        <v>70</v>
      </c>
      <c r="L251" s="64">
        <v>0</v>
      </c>
      <c r="M251" s="12"/>
      <c r="N251" s="2"/>
      <c r="O251" s="2"/>
      <c r="P251" s="2"/>
      <c r="Q251" s="33">
        <f>0+Q215+Q219+Q223+Q227+Q231+Q235+Q239+Q243+Q247</f>
        <v>0</v>
      </c>
      <c r="R251" s="27">
        <f>0+R215+R219+R223+R227+R231+R235+R239+R243+R247</f>
        <v>0</v>
      </c>
      <c r="S251" s="65">
        <f>Q251*(1+J251)+R251</f>
        <v>0</v>
      </c>
    </row>
    <row r="252" thickTop="1" thickBot="1" ht="25" customHeight="1">
      <c r="A252" s="9"/>
      <c r="B252" s="66"/>
      <c r="C252" s="66"/>
      <c r="D252" s="66"/>
      <c r="E252" s="66"/>
      <c r="F252" s="66"/>
      <c r="G252" s="67" t="s">
        <v>71</v>
      </c>
      <c r="H252" s="68">
        <v>0</v>
      </c>
      <c r="I252" s="67" t="s">
        <v>72</v>
      </c>
      <c r="J252" s="69">
        <v>0</v>
      </c>
      <c r="K252" s="67" t="s">
        <v>73</v>
      </c>
      <c r="L252" s="70">
        <v>0</v>
      </c>
      <c r="M252" s="12"/>
      <c r="N252" s="2"/>
      <c r="O252" s="2"/>
      <c r="P252" s="2"/>
      <c r="Q252" s="2"/>
    </row>
    <row r="253" ht="40" customHeight="1">
      <c r="A253" s="9"/>
      <c r="B253" s="75" t="s">
        <v>254</v>
      </c>
      <c r="C253" s="1"/>
      <c r="D253" s="1"/>
      <c r="E253" s="1"/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1">
        <v>51</v>
      </c>
      <c r="C254" s="42" t="s">
        <v>255</v>
      </c>
      <c r="D254" s="42"/>
      <c r="E254" s="42" t="s">
        <v>256</v>
      </c>
      <c r="F254" s="42" t="s">
        <v>7</v>
      </c>
      <c r="G254" s="43" t="s">
        <v>234</v>
      </c>
      <c r="H254" s="44">
        <v>13</v>
      </c>
      <c r="I254" s="25">
        <v>0</v>
      </c>
      <c r="J254" s="45">
        <v>0</v>
      </c>
      <c r="K254" s="46">
        <v>0.20999999999999999</v>
      </c>
      <c r="L254" s="47">
        <v>0</v>
      </c>
      <c r="M254" s="12"/>
      <c r="N254" s="2"/>
      <c r="O254" s="2"/>
      <c r="P254" s="2"/>
      <c r="Q254" s="33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48" t="s">
        <v>44</v>
      </c>
      <c r="C255" s="1"/>
      <c r="D255" s="1"/>
      <c r="E255" s="49" t="s">
        <v>257</v>
      </c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>
      <c r="A256" s="9"/>
      <c r="B256" s="48" t="s">
        <v>46</v>
      </c>
      <c r="C256" s="1"/>
      <c r="D256" s="1"/>
      <c r="E256" s="49" t="s">
        <v>258</v>
      </c>
      <c r="F256" s="1"/>
      <c r="G256" s="1"/>
      <c r="H256" s="40"/>
      <c r="I256" s="1"/>
      <c r="J256" s="40"/>
      <c r="K256" s="1"/>
      <c r="L256" s="1"/>
      <c r="M256" s="12"/>
      <c r="N256" s="2"/>
      <c r="O256" s="2"/>
      <c r="P256" s="2"/>
      <c r="Q256" s="2"/>
    </row>
    <row r="257" thickBot="1">
      <c r="A257" s="9"/>
      <c r="B257" s="50" t="s">
        <v>48</v>
      </c>
      <c r="C257" s="51"/>
      <c r="D257" s="51"/>
      <c r="E257" s="52" t="s">
        <v>49</v>
      </c>
      <c r="F257" s="51"/>
      <c r="G257" s="51"/>
      <c r="H257" s="53"/>
      <c r="I257" s="51"/>
      <c r="J257" s="53"/>
      <c r="K257" s="51"/>
      <c r="L257" s="51"/>
      <c r="M257" s="12"/>
      <c r="N257" s="2"/>
      <c r="O257" s="2"/>
      <c r="P257" s="2"/>
      <c r="Q257" s="2"/>
    </row>
    <row r="258" thickTop="1">
      <c r="A258" s="9"/>
      <c r="B258" s="41">
        <v>52</v>
      </c>
      <c r="C258" s="42" t="s">
        <v>259</v>
      </c>
      <c r="D258" s="42"/>
      <c r="E258" s="42" t="s">
        <v>260</v>
      </c>
      <c r="F258" s="42" t="s">
        <v>7</v>
      </c>
      <c r="G258" s="43" t="s">
        <v>234</v>
      </c>
      <c r="H258" s="54">
        <v>14</v>
      </c>
      <c r="I258" s="55">
        <v>0</v>
      </c>
      <c r="J258" s="56">
        <v>0</v>
      </c>
      <c r="K258" s="57">
        <v>0.20999999999999999</v>
      </c>
      <c r="L258" s="58">
        <v>0</v>
      </c>
      <c r="M258" s="12"/>
      <c r="N258" s="2"/>
      <c r="O258" s="2"/>
      <c r="P258" s="2"/>
      <c r="Q258" s="33">
        <f>IF(ISNUMBER(K258),IF(H258&gt;0,IF(I258&gt;0,J258,0),0),0)</f>
        <v>0</v>
      </c>
      <c r="R258" s="27">
        <f>IF(ISNUMBER(K258)=FALSE,J258,0)</f>
        <v>0</v>
      </c>
    </row>
    <row r="259">
      <c r="A259" s="9"/>
      <c r="B259" s="48" t="s">
        <v>44</v>
      </c>
      <c r="C259" s="1"/>
      <c r="D259" s="1"/>
      <c r="E259" s="49" t="s">
        <v>261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>
      <c r="A260" s="9"/>
      <c r="B260" s="48" t="s">
        <v>46</v>
      </c>
      <c r="C260" s="1"/>
      <c r="D260" s="1"/>
      <c r="E260" s="49" t="s">
        <v>262</v>
      </c>
      <c r="F260" s="1"/>
      <c r="G260" s="1"/>
      <c r="H260" s="40"/>
      <c r="I260" s="1"/>
      <c r="J260" s="40"/>
      <c r="K260" s="1"/>
      <c r="L260" s="1"/>
      <c r="M260" s="12"/>
      <c r="N260" s="2"/>
      <c r="O260" s="2"/>
      <c r="P260" s="2"/>
      <c r="Q260" s="2"/>
    </row>
    <row r="261" thickBot="1">
      <c r="A261" s="9"/>
      <c r="B261" s="50" t="s">
        <v>48</v>
      </c>
      <c r="C261" s="51"/>
      <c r="D261" s="51"/>
      <c r="E261" s="52" t="s">
        <v>49</v>
      </c>
      <c r="F261" s="51"/>
      <c r="G261" s="51"/>
      <c r="H261" s="53"/>
      <c r="I261" s="51"/>
      <c r="J261" s="53"/>
      <c r="K261" s="51"/>
      <c r="L261" s="51"/>
      <c r="M261" s="12"/>
      <c r="N261" s="2"/>
      <c r="O261" s="2"/>
      <c r="P261" s="2"/>
      <c r="Q261" s="2"/>
    </row>
    <row r="262" thickTop="1">
      <c r="A262" s="9"/>
      <c r="B262" s="41">
        <v>53</v>
      </c>
      <c r="C262" s="42" t="s">
        <v>263</v>
      </c>
      <c r="D262" s="42"/>
      <c r="E262" s="42" t="s">
        <v>264</v>
      </c>
      <c r="F262" s="42" t="s">
        <v>7</v>
      </c>
      <c r="G262" s="43" t="s">
        <v>234</v>
      </c>
      <c r="H262" s="54">
        <v>7</v>
      </c>
      <c r="I262" s="55">
        <v>0</v>
      </c>
      <c r="J262" s="56">
        <v>0</v>
      </c>
      <c r="K262" s="57">
        <v>0.20999999999999999</v>
      </c>
      <c r="L262" s="58">
        <v>0</v>
      </c>
      <c r="M262" s="12"/>
      <c r="N262" s="2"/>
      <c r="O262" s="2"/>
      <c r="P262" s="2"/>
      <c r="Q262" s="33">
        <f>IF(ISNUMBER(K262),IF(H262&gt;0,IF(I262&gt;0,J262,0),0),0)</f>
        <v>0</v>
      </c>
      <c r="R262" s="27">
        <f>IF(ISNUMBER(K262)=FALSE,J262,0)</f>
        <v>0</v>
      </c>
    </row>
    <row r="263">
      <c r="A263" s="9"/>
      <c r="B263" s="48" t="s">
        <v>44</v>
      </c>
      <c r="C263" s="1"/>
      <c r="D263" s="1"/>
      <c r="E263" s="49" t="s">
        <v>265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46</v>
      </c>
      <c r="C264" s="1"/>
      <c r="D264" s="1"/>
      <c r="E264" s="49" t="s">
        <v>266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 thickBot="1">
      <c r="A265" s="9"/>
      <c r="B265" s="50" t="s">
        <v>48</v>
      </c>
      <c r="C265" s="51"/>
      <c r="D265" s="51"/>
      <c r="E265" s="52" t="s">
        <v>49</v>
      </c>
      <c r="F265" s="51"/>
      <c r="G265" s="51"/>
      <c r="H265" s="53"/>
      <c r="I265" s="51"/>
      <c r="J265" s="53"/>
      <c r="K265" s="51"/>
      <c r="L265" s="51"/>
      <c r="M265" s="12"/>
      <c r="N265" s="2"/>
      <c r="O265" s="2"/>
      <c r="P265" s="2"/>
      <c r="Q265" s="2"/>
    </row>
    <row r="266" thickTop="1">
      <c r="A266" s="9"/>
      <c r="B266" s="41">
        <v>54</v>
      </c>
      <c r="C266" s="42" t="s">
        <v>267</v>
      </c>
      <c r="D266" s="42"/>
      <c r="E266" s="42" t="s">
        <v>268</v>
      </c>
      <c r="F266" s="42" t="s">
        <v>7</v>
      </c>
      <c r="G266" s="43" t="s">
        <v>234</v>
      </c>
      <c r="H266" s="54">
        <v>5</v>
      </c>
      <c r="I266" s="55">
        <v>0</v>
      </c>
      <c r="J266" s="56">
        <v>0</v>
      </c>
      <c r="K266" s="57">
        <v>0.20999999999999999</v>
      </c>
      <c r="L266" s="58">
        <v>0</v>
      </c>
      <c r="M266" s="12"/>
      <c r="N266" s="2"/>
      <c r="O266" s="2"/>
      <c r="P266" s="2"/>
      <c r="Q266" s="33">
        <f>IF(ISNUMBER(K266),IF(H266&gt;0,IF(I266&gt;0,J266,0),0),0)</f>
        <v>0</v>
      </c>
      <c r="R266" s="27">
        <f>IF(ISNUMBER(K266)=FALSE,J266,0)</f>
        <v>0</v>
      </c>
    </row>
    <row r="267">
      <c r="A267" s="9"/>
      <c r="B267" s="48" t="s">
        <v>44</v>
      </c>
      <c r="C267" s="1"/>
      <c r="D267" s="1"/>
      <c r="E267" s="49" t="s">
        <v>269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>
      <c r="A268" s="9"/>
      <c r="B268" s="48" t="s">
        <v>46</v>
      </c>
      <c r="C268" s="1"/>
      <c r="D268" s="1"/>
      <c r="E268" s="49" t="s">
        <v>270</v>
      </c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 thickBot="1">
      <c r="A269" s="9"/>
      <c r="B269" s="50" t="s">
        <v>48</v>
      </c>
      <c r="C269" s="51"/>
      <c r="D269" s="51"/>
      <c r="E269" s="52" t="s">
        <v>49</v>
      </c>
      <c r="F269" s="51"/>
      <c r="G269" s="51"/>
      <c r="H269" s="53"/>
      <c r="I269" s="51"/>
      <c r="J269" s="53"/>
      <c r="K269" s="51"/>
      <c r="L269" s="51"/>
      <c r="M269" s="12"/>
      <c r="N269" s="2"/>
      <c r="O269" s="2"/>
      <c r="P269" s="2"/>
      <c r="Q269" s="2"/>
    </row>
    <row r="270" thickTop="1">
      <c r="A270" s="9"/>
      <c r="B270" s="41">
        <v>55</v>
      </c>
      <c r="C270" s="42" t="s">
        <v>271</v>
      </c>
      <c r="D270" s="42"/>
      <c r="E270" s="42" t="s">
        <v>272</v>
      </c>
      <c r="F270" s="42" t="s">
        <v>7</v>
      </c>
      <c r="G270" s="43" t="s">
        <v>105</v>
      </c>
      <c r="H270" s="54">
        <v>308.67099999999999</v>
      </c>
      <c r="I270" s="55">
        <v>0</v>
      </c>
      <c r="J270" s="56">
        <v>0</v>
      </c>
      <c r="K270" s="57">
        <v>0.20999999999999999</v>
      </c>
      <c r="L270" s="58">
        <v>0</v>
      </c>
      <c r="M270" s="12"/>
      <c r="N270" s="2"/>
      <c r="O270" s="2"/>
      <c r="P270" s="2"/>
      <c r="Q270" s="33">
        <f>IF(ISNUMBER(K270),IF(H270&gt;0,IF(I270&gt;0,J270,0),0),0)</f>
        <v>0</v>
      </c>
      <c r="R270" s="27">
        <f>IF(ISNUMBER(K270)=FALSE,J270,0)</f>
        <v>0</v>
      </c>
    </row>
    <row r="271">
      <c r="A271" s="9"/>
      <c r="B271" s="48" t="s">
        <v>44</v>
      </c>
      <c r="C271" s="1"/>
      <c r="D271" s="1"/>
      <c r="E271" s="49" t="s">
        <v>273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>
      <c r="A272" s="9"/>
      <c r="B272" s="48" t="s">
        <v>46</v>
      </c>
      <c r="C272" s="1"/>
      <c r="D272" s="1"/>
      <c r="E272" s="49" t="s">
        <v>274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 thickBot="1">
      <c r="A273" s="9"/>
      <c r="B273" s="50" t="s">
        <v>48</v>
      </c>
      <c r="C273" s="51"/>
      <c r="D273" s="51"/>
      <c r="E273" s="52" t="s">
        <v>49</v>
      </c>
      <c r="F273" s="51"/>
      <c r="G273" s="51"/>
      <c r="H273" s="53"/>
      <c r="I273" s="51"/>
      <c r="J273" s="53"/>
      <c r="K273" s="51"/>
      <c r="L273" s="51"/>
      <c r="M273" s="12"/>
      <c r="N273" s="2"/>
      <c r="O273" s="2"/>
      <c r="P273" s="2"/>
      <c r="Q273" s="2"/>
    </row>
    <row r="274" thickTop="1">
      <c r="A274" s="9"/>
      <c r="B274" s="41">
        <v>56</v>
      </c>
      <c r="C274" s="42" t="s">
        <v>275</v>
      </c>
      <c r="D274" s="42"/>
      <c r="E274" s="42" t="s">
        <v>276</v>
      </c>
      <c r="F274" s="42" t="s">
        <v>7</v>
      </c>
      <c r="G274" s="43" t="s">
        <v>105</v>
      </c>
      <c r="H274" s="54">
        <v>308.67099999999999</v>
      </c>
      <c r="I274" s="55">
        <v>0</v>
      </c>
      <c r="J274" s="56">
        <v>0</v>
      </c>
      <c r="K274" s="57">
        <v>0.20999999999999999</v>
      </c>
      <c r="L274" s="58"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48" t="s">
        <v>44</v>
      </c>
      <c r="C275" s="1"/>
      <c r="D275" s="1"/>
      <c r="E275" s="49" t="s">
        <v>273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>
      <c r="A276" s="9"/>
      <c r="B276" s="48" t="s">
        <v>46</v>
      </c>
      <c r="C276" s="1"/>
      <c r="D276" s="1"/>
      <c r="E276" s="49" t="s">
        <v>274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 thickBot="1">
      <c r="A277" s="9"/>
      <c r="B277" s="50" t="s">
        <v>48</v>
      </c>
      <c r="C277" s="51"/>
      <c r="D277" s="51"/>
      <c r="E277" s="52" t="s">
        <v>49</v>
      </c>
      <c r="F277" s="51"/>
      <c r="G277" s="51"/>
      <c r="H277" s="53"/>
      <c r="I277" s="51"/>
      <c r="J277" s="53"/>
      <c r="K277" s="51"/>
      <c r="L277" s="51"/>
      <c r="M277" s="12"/>
      <c r="N277" s="2"/>
      <c r="O277" s="2"/>
      <c r="P277" s="2"/>
      <c r="Q277" s="2"/>
    </row>
    <row r="278" thickTop="1">
      <c r="A278" s="9"/>
      <c r="B278" s="41">
        <v>57</v>
      </c>
      <c r="C278" s="42" t="s">
        <v>277</v>
      </c>
      <c r="D278" s="42"/>
      <c r="E278" s="42" t="s">
        <v>278</v>
      </c>
      <c r="F278" s="42" t="s">
        <v>7</v>
      </c>
      <c r="G278" s="43" t="s">
        <v>125</v>
      </c>
      <c r="H278" s="54">
        <v>60.299999999999997</v>
      </c>
      <c r="I278" s="55">
        <v>0</v>
      </c>
      <c r="J278" s="56">
        <v>0</v>
      </c>
      <c r="K278" s="57">
        <v>0.20999999999999999</v>
      </c>
      <c r="L278" s="58">
        <v>0</v>
      </c>
      <c r="M278" s="12"/>
      <c r="N278" s="2"/>
      <c r="O278" s="2"/>
      <c r="P278" s="2"/>
      <c r="Q278" s="33">
        <f>IF(ISNUMBER(K278),IF(H278&gt;0,IF(I278&gt;0,J278,0),0),0)</f>
        <v>0</v>
      </c>
      <c r="R278" s="27">
        <f>IF(ISNUMBER(K278)=FALSE,J278,0)</f>
        <v>0</v>
      </c>
    </row>
    <row r="279">
      <c r="A279" s="9"/>
      <c r="B279" s="48" t="s">
        <v>44</v>
      </c>
      <c r="C279" s="1"/>
      <c r="D279" s="1"/>
      <c r="E279" s="49" t="s">
        <v>279</v>
      </c>
      <c r="F279" s="1"/>
      <c r="G279" s="1"/>
      <c r="H279" s="40"/>
      <c r="I279" s="1"/>
      <c r="J279" s="40"/>
      <c r="K279" s="1"/>
      <c r="L279" s="1"/>
      <c r="M279" s="12"/>
      <c r="N279" s="2"/>
      <c r="O279" s="2"/>
      <c r="P279" s="2"/>
      <c r="Q279" s="2"/>
    </row>
    <row r="280">
      <c r="A280" s="9"/>
      <c r="B280" s="48" t="s">
        <v>46</v>
      </c>
      <c r="C280" s="1"/>
      <c r="D280" s="1"/>
      <c r="E280" s="49" t="s">
        <v>280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 thickBot="1">
      <c r="A281" s="9"/>
      <c r="B281" s="50" t="s">
        <v>48</v>
      </c>
      <c r="C281" s="51"/>
      <c r="D281" s="51"/>
      <c r="E281" s="52" t="s">
        <v>49</v>
      </c>
      <c r="F281" s="51"/>
      <c r="G281" s="51"/>
      <c r="H281" s="53"/>
      <c r="I281" s="51"/>
      <c r="J281" s="53"/>
      <c r="K281" s="51"/>
      <c r="L281" s="51"/>
      <c r="M281" s="12"/>
      <c r="N281" s="2"/>
      <c r="O281" s="2"/>
      <c r="P281" s="2"/>
      <c r="Q281" s="2"/>
    </row>
    <row r="282" thickTop="1">
      <c r="A282" s="9"/>
      <c r="B282" s="41">
        <v>58</v>
      </c>
      <c r="C282" s="42" t="s">
        <v>281</v>
      </c>
      <c r="D282" s="42"/>
      <c r="E282" s="42" t="s">
        <v>282</v>
      </c>
      <c r="F282" s="42" t="s">
        <v>7</v>
      </c>
      <c r="G282" s="43" t="s">
        <v>125</v>
      </c>
      <c r="H282" s="54">
        <v>688.5</v>
      </c>
      <c r="I282" s="55">
        <v>0</v>
      </c>
      <c r="J282" s="56">
        <v>0</v>
      </c>
      <c r="K282" s="57">
        <v>0.20999999999999999</v>
      </c>
      <c r="L282" s="58">
        <v>0</v>
      </c>
      <c r="M282" s="12"/>
      <c r="N282" s="2"/>
      <c r="O282" s="2"/>
      <c r="P282" s="2"/>
      <c r="Q282" s="33">
        <f>IF(ISNUMBER(K282),IF(H282&gt;0,IF(I282&gt;0,J282,0),0),0)</f>
        <v>0</v>
      </c>
      <c r="R282" s="27">
        <f>IF(ISNUMBER(K282)=FALSE,J282,0)</f>
        <v>0</v>
      </c>
    </row>
    <row r="283">
      <c r="A283" s="9"/>
      <c r="B283" s="48" t="s">
        <v>44</v>
      </c>
      <c r="C283" s="1"/>
      <c r="D283" s="1"/>
      <c r="E283" s="49" t="s">
        <v>283</v>
      </c>
      <c r="F283" s="1"/>
      <c r="G283" s="1"/>
      <c r="H283" s="40"/>
      <c r="I283" s="1"/>
      <c r="J283" s="40"/>
      <c r="K283" s="1"/>
      <c r="L283" s="1"/>
      <c r="M283" s="12"/>
      <c r="N283" s="2"/>
      <c r="O283" s="2"/>
      <c r="P283" s="2"/>
      <c r="Q283" s="2"/>
    </row>
    <row r="284">
      <c r="A284" s="9"/>
      <c r="B284" s="48" t="s">
        <v>46</v>
      </c>
      <c r="C284" s="1"/>
      <c r="D284" s="1"/>
      <c r="E284" s="49" t="s">
        <v>284</v>
      </c>
      <c r="F284" s="1"/>
      <c r="G284" s="1"/>
      <c r="H284" s="40"/>
      <c r="I284" s="1"/>
      <c r="J284" s="40"/>
      <c r="K284" s="1"/>
      <c r="L284" s="1"/>
      <c r="M284" s="12"/>
      <c r="N284" s="2"/>
      <c r="O284" s="2"/>
      <c r="P284" s="2"/>
      <c r="Q284" s="2"/>
    </row>
    <row r="285" thickBot="1">
      <c r="A285" s="9"/>
      <c r="B285" s="50" t="s">
        <v>48</v>
      </c>
      <c r="C285" s="51"/>
      <c r="D285" s="51"/>
      <c r="E285" s="52" t="s">
        <v>49</v>
      </c>
      <c r="F285" s="51"/>
      <c r="G285" s="51"/>
      <c r="H285" s="53"/>
      <c r="I285" s="51"/>
      <c r="J285" s="53"/>
      <c r="K285" s="51"/>
      <c r="L285" s="51"/>
      <c r="M285" s="12"/>
      <c r="N285" s="2"/>
      <c r="O285" s="2"/>
      <c r="P285" s="2"/>
      <c r="Q285" s="2"/>
    </row>
    <row r="286" thickTop="1">
      <c r="A286" s="9"/>
      <c r="B286" s="41">
        <v>59</v>
      </c>
      <c r="C286" s="42" t="s">
        <v>285</v>
      </c>
      <c r="D286" s="42"/>
      <c r="E286" s="42" t="s">
        <v>286</v>
      </c>
      <c r="F286" s="42" t="s">
        <v>7</v>
      </c>
      <c r="G286" s="43" t="s">
        <v>125</v>
      </c>
      <c r="H286" s="54">
        <v>144.09999999999999</v>
      </c>
      <c r="I286" s="55">
        <v>0</v>
      </c>
      <c r="J286" s="56">
        <v>0</v>
      </c>
      <c r="K286" s="57">
        <v>0.20999999999999999</v>
      </c>
      <c r="L286" s="58">
        <v>0</v>
      </c>
      <c r="M286" s="12"/>
      <c r="N286" s="2"/>
      <c r="O286" s="2"/>
      <c r="P286" s="2"/>
      <c r="Q286" s="33">
        <f>IF(ISNUMBER(K286),IF(H286&gt;0,IF(I286&gt;0,J286,0),0),0)</f>
        <v>0</v>
      </c>
      <c r="R286" s="27">
        <f>IF(ISNUMBER(K286)=FALSE,J286,0)</f>
        <v>0</v>
      </c>
    </row>
    <row r="287">
      <c r="A287" s="9"/>
      <c r="B287" s="48" t="s">
        <v>44</v>
      </c>
      <c r="C287" s="1"/>
      <c r="D287" s="1"/>
      <c r="E287" s="49" t="s">
        <v>7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>
      <c r="A288" s="9"/>
      <c r="B288" s="48" t="s">
        <v>46</v>
      </c>
      <c r="C288" s="1"/>
      <c r="D288" s="1"/>
      <c r="E288" s="49" t="s">
        <v>287</v>
      </c>
      <c r="F288" s="1"/>
      <c r="G288" s="1"/>
      <c r="H288" s="40"/>
      <c r="I288" s="1"/>
      <c r="J288" s="40"/>
      <c r="K288" s="1"/>
      <c r="L288" s="1"/>
      <c r="M288" s="12"/>
      <c r="N288" s="2"/>
      <c r="O288" s="2"/>
      <c r="P288" s="2"/>
      <c r="Q288" s="2"/>
    </row>
    <row r="289" thickBot="1">
      <c r="A289" s="9"/>
      <c r="B289" s="50" t="s">
        <v>48</v>
      </c>
      <c r="C289" s="51"/>
      <c r="D289" s="51"/>
      <c r="E289" s="52" t="s">
        <v>49</v>
      </c>
      <c r="F289" s="51"/>
      <c r="G289" s="51"/>
      <c r="H289" s="53"/>
      <c r="I289" s="51"/>
      <c r="J289" s="53"/>
      <c r="K289" s="51"/>
      <c r="L289" s="51"/>
      <c r="M289" s="12"/>
      <c r="N289" s="2"/>
      <c r="O289" s="2"/>
      <c r="P289" s="2"/>
      <c r="Q289" s="2"/>
    </row>
    <row r="290" thickTop="1">
      <c r="A290" s="9"/>
      <c r="B290" s="41">
        <v>60</v>
      </c>
      <c r="C290" s="42" t="s">
        <v>288</v>
      </c>
      <c r="D290" s="42"/>
      <c r="E290" s="42" t="s">
        <v>289</v>
      </c>
      <c r="F290" s="42" t="s">
        <v>7</v>
      </c>
      <c r="G290" s="43" t="s">
        <v>125</v>
      </c>
      <c r="H290" s="54">
        <v>16.5</v>
      </c>
      <c r="I290" s="55">
        <v>0</v>
      </c>
      <c r="J290" s="56">
        <v>0</v>
      </c>
      <c r="K290" s="57">
        <v>0.20999999999999999</v>
      </c>
      <c r="L290" s="58">
        <v>0</v>
      </c>
      <c r="M290" s="12"/>
      <c r="N290" s="2"/>
      <c r="O290" s="2"/>
      <c r="P290" s="2"/>
      <c r="Q290" s="33">
        <f>IF(ISNUMBER(K290),IF(H290&gt;0,IF(I290&gt;0,J290,0),0),0)</f>
        <v>0</v>
      </c>
      <c r="R290" s="27">
        <f>IF(ISNUMBER(K290)=FALSE,J290,0)</f>
        <v>0</v>
      </c>
    </row>
    <row r="291">
      <c r="A291" s="9"/>
      <c r="B291" s="48" t="s">
        <v>44</v>
      </c>
      <c r="C291" s="1"/>
      <c r="D291" s="1"/>
      <c r="E291" s="49" t="s">
        <v>290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8" t="s">
        <v>46</v>
      </c>
      <c r="C292" s="1"/>
      <c r="D292" s="1"/>
      <c r="E292" s="49" t="s">
        <v>291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 thickBot="1">
      <c r="A293" s="9"/>
      <c r="B293" s="50" t="s">
        <v>48</v>
      </c>
      <c r="C293" s="51"/>
      <c r="D293" s="51"/>
      <c r="E293" s="52" t="s">
        <v>49</v>
      </c>
      <c r="F293" s="51"/>
      <c r="G293" s="51"/>
      <c r="H293" s="53"/>
      <c r="I293" s="51"/>
      <c r="J293" s="53"/>
      <c r="K293" s="51"/>
      <c r="L293" s="51"/>
      <c r="M293" s="12"/>
      <c r="N293" s="2"/>
      <c r="O293" s="2"/>
      <c r="P293" s="2"/>
      <c r="Q293" s="2"/>
    </row>
    <row r="294" thickTop="1">
      <c r="A294" s="9"/>
      <c r="B294" s="41">
        <v>61</v>
      </c>
      <c r="C294" s="42" t="s">
        <v>292</v>
      </c>
      <c r="D294" s="42"/>
      <c r="E294" s="42" t="s">
        <v>293</v>
      </c>
      <c r="F294" s="42" t="s">
        <v>7</v>
      </c>
      <c r="G294" s="43" t="s">
        <v>234</v>
      </c>
      <c r="H294" s="54">
        <v>13</v>
      </c>
      <c r="I294" s="55">
        <v>0</v>
      </c>
      <c r="J294" s="56">
        <v>0</v>
      </c>
      <c r="K294" s="57">
        <v>0.20999999999999999</v>
      </c>
      <c r="L294" s="58">
        <v>0</v>
      </c>
      <c r="M294" s="12"/>
      <c r="N294" s="2"/>
      <c r="O294" s="2"/>
      <c r="P294" s="2"/>
      <c r="Q294" s="33">
        <f>IF(ISNUMBER(K294),IF(H294&gt;0,IF(I294&gt;0,J294,0),0),0)</f>
        <v>0</v>
      </c>
      <c r="R294" s="27">
        <f>IF(ISNUMBER(K294)=FALSE,J294,0)</f>
        <v>0</v>
      </c>
    </row>
    <row r="295">
      <c r="A295" s="9"/>
      <c r="B295" s="48" t="s">
        <v>44</v>
      </c>
      <c r="C295" s="1"/>
      <c r="D295" s="1"/>
      <c r="E295" s="49" t="s">
        <v>118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>
      <c r="A296" s="9"/>
      <c r="B296" s="48" t="s">
        <v>46</v>
      </c>
      <c r="C296" s="1"/>
      <c r="D296" s="1"/>
      <c r="E296" s="49" t="s">
        <v>294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 thickBot="1">
      <c r="A297" s="9"/>
      <c r="B297" s="50" t="s">
        <v>48</v>
      </c>
      <c r="C297" s="51"/>
      <c r="D297" s="51"/>
      <c r="E297" s="52" t="s">
        <v>49</v>
      </c>
      <c r="F297" s="51"/>
      <c r="G297" s="51"/>
      <c r="H297" s="53"/>
      <c r="I297" s="51"/>
      <c r="J297" s="53"/>
      <c r="K297" s="51"/>
      <c r="L297" s="51"/>
      <c r="M297" s="12"/>
      <c r="N297" s="2"/>
      <c r="O297" s="2"/>
      <c r="P297" s="2"/>
      <c r="Q297" s="2"/>
    </row>
    <row r="298" thickTop="1" thickBot="1" ht="25" customHeight="1">
      <c r="A298" s="9"/>
      <c r="B298" s="1"/>
      <c r="C298" s="59">
        <v>9</v>
      </c>
      <c r="D298" s="1"/>
      <c r="E298" s="60" t="s">
        <v>80</v>
      </c>
      <c r="F298" s="1"/>
      <c r="G298" s="61" t="s">
        <v>68</v>
      </c>
      <c r="H298" s="62">
        <v>0</v>
      </c>
      <c r="I298" s="61" t="s">
        <v>69</v>
      </c>
      <c r="J298" s="63">
        <f>(L298-H298)</f>
        <v>0</v>
      </c>
      <c r="K298" s="61" t="s">
        <v>70</v>
      </c>
      <c r="L298" s="64">
        <v>0</v>
      </c>
      <c r="M298" s="12"/>
      <c r="N298" s="2"/>
      <c r="O298" s="2"/>
      <c r="P298" s="2"/>
      <c r="Q298" s="33">
        <f>0+Q254+Q258+Q262+Q266+Q270+Q274+Q278+Q282+Q286+Q290+Q294</f>
        <v>0</v>
      </c>
      <c r="R298" s="27">
        <f>0+R254+R258+R262+R266+R270+R274+R278+R282+R286+R290+R294</f>
        <v>0</v>
      </c>
      <c r="S298" s="65">
        <f>Q298*(1+J298)+R298</f>
        <v>0</v>
      </c>
    </row>
    <row r="299" thickTop="1" thickBot="1" ht="25" customHeight="1">
      <c r="A299" s="9"/>
      <c r="B299" s="66"/>
      <c r="C299" s="66"/>
      <c r="D299" s="66"/>
      <c r="E299" s="66"/>
      <c r="F299" s="66"/>
      <c r="G299" s="67" t="s">
        <v>71</v>
      </c>
      <c r="H299" s="68">
        <v>0</v>
      </c>
      <c r="I299" s="67" t="s">
        <v>72</v>
      </c>
      <c r="J299" s="69">
        <v>0</v>
      </c>
      <c r="K299" s="67" t="s">
        <v>73</v>
      </c>
      <c r="L299" s="70">
        <v>0</v>
      </c>
      <c r="M299" s="12"/>
      <c r="N299" s="2"/>
      <c r="O299" s="2"/>
      <c r="P299" s="2"/>
      <c r="Q299" s="2"/>
    </row>
    <row r="300">
      <c r="A300" s="13"/>
      <c r="B300" s="4"/>
      <c r="C300" s="4"/>
      <c r="D300" s="4"/>
      <c r="E300" s="4"/>
      <c r="F300" s="4"/>
      <c r="G300" s="4"/>
      <c r="H300" s="71"/>
      <c r="I300" s="4"/>
      <c r="J300" s="71"/>
      <c r="K300" s="4"/>
      <c r="L300" s="4"/>
      <c r="M300" s="14"/>
      <c r="N300" s="2"/>
      <c r="O300" s="2"/>
      <c r="P300" s="2"/>
      <c r="Q300" s="2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"/>
      <c r="O301" s="2"/>
      <c r="P301" s="2"/>
      <c r="Q301" s="2"/>
    </row>
  </sheetData>
  <mergeCells count="2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7:D37"/>
    <mergeCell ref="B38:D38"/>
    <mergeCell ref="B39:D39"/>
    <mergeCell ref="B21:D21"/>
    <mergeCell ref="B22:D22"/>
    <mergeCell ref="B23:D23"/>
    <mergeCell ref="B24:D24"/>
    <mergeCell ref="B25:D25"/>
    <mergeCell ref="B26:D26"/>
    <mergeCell ref="B72:D72"/>
    <mergeCell ref="B73:D73"/>
    <mergeCell ref="B74:D74"/>
    <mergeCell ref="B76:D76"/>
    <mergeCell ref="B77:D77"/>
    <mergeCell ref="B78:D78"/>
    <mergeCell ref="B80:D80"/>
    <mergeCell ref="B81:D81"/>
    <mergeCell ref="B82:D82"/>
    <mergeCell ref="B84:D84"/>
    <mergeCell ref="B85:D85"/>
    <mergeCell ref="B86:D86"/>
    <mergeCell ref="B88:D88"/>
    <mergeCell ref="B89:D89"/>
    <mergeCell ref="B90:D90"/>
    <mergeCell ref="B92:D92"/>
    <mergeCell ref="B93:D93"/>
    <mergeCell ref="B94:D94"/>
    <mergeCell ref="B96:D96"/>
    <mergeCell ref="B97:D97"/>
    <mergeCell ref="B98:D98"/>
    <mergeCell ref="B41:D41"/>
    <mergeCell ref="B42:D42"/>
    <mergeCell ref="B43:D43"/>
    <mergeCell ref="B45:D45"/>
    <mergeCell ref="B46:D46"/>
    <mergeCell ref="B47:D47"/>
    <mergeCell ref="B49:D49"/>
    <mergeCell ref="B50:D50"/>
    <mergeCell ref="B51:D51"/>
    <mergeCell ref="B53:D53"/>
    <mergeCell ref="B54:D54"/>
    <mergeCell ref="B55:D55"/>
    <mergeCell ref="B60:D60"/>
    <mergeCell ref="B61:D61"/>
    <mergeCell ref="B62:D62"/>
    <mergeCell ref="B64:D64"/>
    <mergeCell ref="B65:D65"/>
    <mergeCell ref="B66:D66"/>
    <mergeCell ref="B68:D68"/>
    <mergeCell ref="B69:D69"/>
    <mergeCell ref="B70:D70"/>
    <mergeCell ref="B58:L58"/>
    <mergeCell ref="B100:D100"/>
    <mergeCell ref="B101:D101"/>
    <mergeCell ref="B102:D102"/>
    <mergeCell ref="B104:D104"/>
    <mergeCell ref="B105:D105"/>
    <mergeCell ref="B106:D106"/>
    <mergeCell ref="B108:D108"/>
    <mergeCell ref="B109:D109"/>
    <mergeCell ref="B110:D110"/>
    <mergeCell ref="B112:D112"/>
    <mergeCell ref="B113:D113"/>
    <mergeCell ref="B114:D114"/>
    <mergeCell ref="B116:D116"/>
    <mergeCell ref="B117:D117"/>
    <mergeCell ref="B118:D118"/>
    <mergeCell ref="B120:D120"/>
    <mergeCell ref="B121:D121"/>
    <mergeCell ref="B122:D122"/>
    <mergeCell ref="B124:D124"/>
    <mergeCell ref="B125:D125"/>
    <mergeCell ref="B126:D126"/>
    <mergeCell ref="B128:D128"/>
    <mergeCell ref="B129:D129"/>
    <mergeCell ref="B130:D130"/>
    <mergeCell ref="B165:D165"/>
    <mergeCell ref="B166:D166"/>
    <mergeCell ref="B167:D167"/>
    <mergeCell ref="B169:D169"/>
    <mergeCell ref="B170:D170"/>
    <mergeCell ref="B171:D171"/>
    <mergeCell ref="B173:D173"/>
    <mergeCell ref="B174:D174"/>
    <mergeCell ref="B175:D175"/>
    <mergeCell ref="B177:D177"/>
    <mergeCell ref="B178:D178"/>
    <mergeCell ref="B179:D179"/>
    <mergeCell ref="B181:D181"/>
    <mergeCell ref="B182:D182"/>
    <mergeCell ref="B183:D183"/>
    <mergeCell ref="B185:D185"/>
    <mergeCell ref="B186:D186"/>
    <mergeCell ref="B187:D187"/>
    <mergeCell ref="B189:D189"/>
    <mergeCell ref="B190:D190"/>
    <mergeCell ref="B191:D191"/>
    <mergeCell ref="B255:D255"/>
    <mergeCell ref="B256:D256"/>
    <mergeCell ref="B257:D257"/>
    <mergeCell ref="B259:D259"/>
    <mergeCell ref="B260:D260"/>
    <mergeCell ref="B261:D261"/>
    <mergeCell ref="B263:D263"/>
    <mergeCell ref="B264:D264"/>
    <mergeCell ref="B265:D265"/>
    <mergeCell ref="B267:D267"/>
    <mergeCell ref="B268:D268"/>
    <mergeCell ref="B269:D269"/>
    <mergeCell ref="B271:D271"/>
    <mergeCell ref="B272:D272"/>
    <mergeCell ref="B273:D273"/>
    <mergeCell ref="B275:D275"/>
    <mergeCell ref="B276:D276"/>
    <mergeCell ref="B277:D277"/>
    <mergeCell ref="B279:D279"/>
    <mergeCell ref="B280:D280"/>
    <mergeCell ref="B281:D281"/>
    <mergeCell ref="B283:D283"/>
    <mergeCell ref="B284:D284"/>
    <mergeCell ref="B285:D285"/>
    <mergeCell ref="B287:D287"/>
    <mergeCell ref="B288:D288"/>
    <mergeCell ref="B289:D289"/>
    <mergeCell ref="B291:D291"/>
    <mergeCell ref="B292:D292"/>
    <mergeCell ref="B293:D293"/>
    <mergeCell ref="B295:D295"/>
    <mergeCell ref="B296:D296"/>
    <mergeCell ref="B297:D297"/>
    <mergeCell ref="B133:L133"/>
    <mergeCell ref="B135:D135"/>
    <mergeCell ref="B136:D136"/>
    <mergeCell ref="B137:D137"/>
    <mergeCell ref="B139:D139"/>
    <mergeCell ref="B140:D140"/>
    <mergeCell ref="B141:D141"/>
    <mergeCell ref="B144:L144"/>
    <mergeCell ref="B146:D146"/>
    <mergeCell ref="B147:D147"/>
    <mergeCell ref="B148:D148"/>
    <mergeCell ref="B150:D150"/>
    <mergeCell ref="B151:D151"/>
    <mergeCell ref="B152:D152"/>
    <mergeCell ref="B154:D154"/>
    <mergeCell ref="B155:D155"/>
    <mergeCell ref="B156:D156"/>
    <mergeCell ref="B161:D161"/>
    <mergeCell ref="B162:D162"/>
    <mergeCell ref="B163:D163"/>
    <mergeCell ref="B159:L159"/>
    <mergeCell ref="B193:D193"/>
    <mergeCell ref="B194:D194"/>
    <mergeCell ref="B195:D195"/>
    <mergeCell ref="B197:D197"/>
    <mergeCell ref="B198:D198"/>
    <mergeCell ref="B199:D199"/>
    <mergeCell ref="B201:D201"/>
    <mergeCell ref="B202:D202"/>
    <mergeCell ref="B203:D203"/>
    <mergeCell ref="B205:D205"/>
    <mergeCell ref="B206:D206"/>
    <mergeCell ref="B207:D207"/>
    <mergeCell ref="B209:D209"/>
    <mergeCell ref="B210:D210"/>
    <mergeCell ref="B211:D211"/>
    <mergeCell ref="B214:L214"/>
    <mergeCell ref="B216:D216"/>
    <mergeCell ref="B217:D217"/>
    <mergeCell ref="B218:D218"/>
    <mergeCell ref="B220:D220"/>
    <mergeCell ref="B221:D221"/>
    <mergeCell ref="B222:D222"/>
    <mergeCell ref="B224:D224"/>
    <mergeCell ref="B225:D225"/>
    <mergeCell ref="B226:D226"/>
    <mergeCell ref="B228:D228"/>
    <mergeCell ref="B229:D229"/>
    <mergeCell ref="B230:D230"/>
    <mergeCell ref="B232:D232"/>
    <mergeCell ref="B233:D233"/>
    <mergeCell ref="B234:D234"/>
    <mergeCell ref="B236:D236"/>
    <mergeCell ref="B237:D237"/>
    <mergeCell ref="B238:D238"/>
    <mergeCell ref="B240:D240"/>
    <mergeCell ref="B241:D241"/>
    <mergeCell ref="B242:D242"/>
    <mergeCell ref="B244:D244"/>
    <mergeCell ref="B245:D245"/>
    <mergeCell ref="B246:D246"/>
    <mergeCell ref="B248:D248"/>
    <mergeCell ref="B249:D249"/>
    <mergeCell ref="B250:D250"/>
    <mergeCell ref="B253:L253"/>
  </mergeCells>
  <pageMargins left="0.39375" right="0.39375" top="0.5902778" bottom="0.39375" header="0.1965278" footer="0.1576389"/>
  <pageSetup paperSize="9" orientation="portrait" fitToHeight="0"/>
  <headerFooter>
    <oddFooter>&amp;LOTSKP 2023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msvarc</cp:lastModifiedBy>
  <dcterms:modified xsi:type="dcterms:W3CDTF">2025-05-19T05:13:20Z</dcterms:modified>
</cp:coreProperties>
</file>